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5" yWindow="-15" windowWidth="14520" windowHeight="12495" activeTab="1"/>
  </bookViews>
  <sheets>
    <sheet name="Foglio3" sheetId="3" r:id="rId1"/>
    <sheet name="Foglio1" sheetId="4" r:id="rId2"/>
  </sheets>
  <externalReferences>
    <externalReference r:id="rId3"/>
  </externalReferences>
  <definedNames>
    <definedName name="_xlnm.Print_Area" localSheetId="1">Foglio1!$A$1:$K$122</definedName>
    <definedName name="_xlnm.Print_Area" localSheetId="0">Foglio3!$A$3:$I$61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/>
  <c r="E3"/>
  <c r="D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5" l="1"/>
  <c r="D117"/>
  <c r="E117"/>
  <c r="E115"/>
  <c r="D118"/>
  <c r="D116"/>
  <c r="D114"/>
  <c r="E116"/>
  <c r="E114"/>
  <c r="E118"/>
  <c r="D120" l="1"/>
  <c r="D119" s="1"/>
  <c r="E120"/>
  <c r="E119" s="1"/>
</calcChain>
</file>

<file path=xl/sharedStrings.xml><?xml version="1.0" encoding="utf-8"?>
<sst xmlns="http://schemas.openxmlformats.org/spreadsheetml/2006/main" count="424" uniqueCount="160">
  <si>
    <t>TOTALE DETERMINATO</t>
  </si>
  <si>
    <t>DETERMINATO</t>
  </si>
  <si>
    <t>DETERMINATO  
(ASSUNZ. COVID)</t>
  </si>
  <si>
    <t>DETERMINATO 
FINANZIATO</t>
  </si>
  <si>
    <t xml:space="preserve"> QUANTITA' totale</t>
  </si>
  <si>
    <t xml:space="preserve"> Costo presenti 1/1/2022 totale</t>
  </si>
  <si>
    <t xml:space="preserve">  </t>
  </si>
  <si>
    <t xml:space="preserve"> QUANTITA'</t>
  </si>
  <si>
    <t xml:space="preserve"> Costo presenti 1/1/2022</t>
  </si>
  <si>
    <t>Comparto</t>
  </si>
  <si>
    <t>AMMINISTRATIVO</t>
  </si>
  <si>
    <t>Assistente Amministrativo</t>
  </si>
  <si>
    <t>Coadiutore amministrativo</t>
  </si>
  <si>
    <t>Coadiutore amministrativo senior</t>
  </si>
  <si>
    <t>Collaboratore amministrativo Professionale</t>
  </si>
  <si>
    <t>Collaboratore amministrativo Professionale senior</t>
  </si>
  <si>
    <t>Commesso</t>
  </si>
  <si>
    <t>PROFESSIONALE</t>
  </si>
  <si>
    <t>Assistente Religioso</t>
  </si>
  <si>
    <t>SANITARIO</t>
  </si>
  <si>
    <t>Collab. Prof. Sanitario  Infermiere senior</t>
  </si>
  <si>
    <t>Collab. Prof. Sanitario Assistente sanitario</t>
  </si>
  <si>
    <t>Collab. Prof. Sanitario Dietista</t>
  </si>
  <si>
    <t>Collab. Prof. Sanitario Educatore Professionale</t>
  </si>
  <si>
    <t>Collab. Prof. Sanitario Fisioterapista</t>
  </si>
  <si>
    <t>Collab. Prof. Sanitario Igienista Dentale</t>
  </si>
  <si>
    <t>Collab. Prof. Sanitario Infermiere</t>
  </si>
  <si>
    <t>Collab. Prof. Sanitario Infermiere Pediatrico</t>
  </si>
  <si>
    <t>Collab. Prof. Sanitario Logopedista</t>
  </si>
  <si>
    <t>Collab. Prof. Sanitario Ortottista-Assistente di Oftalmologia</t>
  </si>
  <si>
    <t>Collab. Prof. Sanitario Ostetrica</t>
  </si>
  <si>
    <t>Collab. Prof. Sanitario Tec. di Neuro Fisiopatologia</t>
  </si>
  <si>
    <t>Collab. Prof. Sanitario Tec. Prev. Amb. Luoghi</t>
  </si>
  <si>
    <t>Collab. Prof. Sanitario Tec. Sanit. di Laboratorio Biomedico</t>
  </si>
  <si>
    <t>Collab. Prof. Sanitario Tec. Sanit. di Radiologia Medica</t>
  </si>
  <si>
    <t>Collab. Prof. Sanitario Tecnico Audiometrista</t>
  </si>
  <si>
    <t>(vuoto)</t>
  </si>
  <si>
    <t>TECNICO</t>
  </si>
  <si>
    <t>Assistente tecnico</t>
  </si>
  <si>
    <t>Ausiliario Specializzato</t>
  </si>
  <si>
    <t>Collab. Prof. Assistente Sociale</t>
  </si>
  <si>
    <t>Collaboratore Tecnico Professionale</t>
  </si>
  <si>
    <t>Operatore socio sanitario</t>
  </si>
  <si>
    <t>Operatore Tecnico</t>
  </si>
  <si>
    <t>Operatore Tecnico addetto Assistenza (esaurimento)</t>
  </si>
  <si>
    <t>Operatore Tecnico Specializzato</t>
  </si>
  <si>
    <t>Dir. delle Profess. Sanitarie</t>
  </si>
  <si>
    <t>Dirigente delle Professioni sanitarie</t>
  </si>
  <si>
    <t>Dirig.Medico/Veterinaria</t>
  </si>
  <si>
    <t>DIRIGENZA MEDICA VETERINARIA</t>
  </si>
  <si>
    <t>Dirig.Prof.le/Amm.va/Tecnica</t>
  </si>
  <si>
    <t>Dirigente Amministrativo</t>
  </si>
  <si>
    <t>Dirigente Ingegnere</t>
  </si>
  <si>
    <t>Dirigente Analista</t>
  </si>
  <si>
    <t>Dirig.Sanitaria non medica</t>
  </si>
  <si>
    <t>Dirigente Biologo</t>
  </si>
  <si>
    <t>Dirigente Farmacista</t>
  </si>
  <si>
    <t>Dirigente Fisico</t>
  </si>
  <si>
    <t>Dirigente Psicologo</t>
  </si>
  <si>
    <t>Totale complessivo</t>
  </si>
  <si>
    <t>Sanità  Animale</t>
  </si>
  <si>
    <t>DIRIGENZA</t>
  </si>
  <si>
    <t>Igiene  degli  Allevamentie  delle  produzione zootecniche</t>
  </si>
  <si>
    <t>Igiene  degli  alimenti  di  origine  animale</t>
  </si>
  <si>
    <t>Epidemiologia</t>
  </si>
  <si>
    <t>Urologia</t>
  </si>
  <si>
    <t>Scienza dell'Alimentazione e Dietetica</t>
  </si>
  <si>
    <t>Reumatologia</t>
  </si>
  <si>
    <t>Radioterapia</t>
  </si>
  <si>
    <t>Radiodiagnostica</t>
  </si>
  <si>
    <t>Psichiatria</t>
  </si>
  <si>
    <t>Pediatria</t>
  </si>
  <si>
    <t>Patologia clinica</t>
  </si>
  <si>
    <t>Otorinolaringoiatria</t>
  </si>
  <si>
    <t>Ostetricia e ginecologia</t>
  </si>
  <si>
    <t>Ortopedia e traumatologia</t>
  </si>
  <si>
    <t>Organizzazione dei servizi sanitari di base</t>
  </si>
  <si>
    <t>Oncologia</t>
  </si>
  <si>
    <t>Oftalmologia</t>
  </si>
  <si>
    <t>Odontoiatria</t>
  </si>
  <si>
    <t>Neuropsichiatria infantile</t>
  </si>
  <si>
    <t>Neurologia</t>
  </si>
  <si>
    <t>Neurochirurgia</t>
  </si>
  <si>
    <t>Neonatologia</t>
  </si>
  <si>
    <t>Nefrologia</t>
  </si>
  <si>
    <t>Medicina trasfusionale</t>
  </si>
  <si>
    <t>Medicina nucleare</t>
  </si>
  <si>
    <t>Medicina legale</t>
  </si>
  <si>
    <t>Medicina interna</t>
  </si>
  <si>
    <t>Medicina fisica e della riabilitazione</t>
  </si>
  <si>
    <t>Medicina e chirurgia d'accettazione e d'urgenza</t>
  </si>
  <si>
    <t>Medicina dello sport</t>
  </si>
  <si>
    <t>Medicina del Lavoro e Sicurezza negli Ambienti di
Lavoro</t>
  </si>
  <si>
    <t>Malattie Metaboliche e Diab.</t>
  </si>
  <si>
    <t>Malattie infettive</t>
  </si>
  <si>
    <t>Malattie dell'apparato respiratorio</t>
  </si>
  <si>
    <t>Igiene, epidemiologia e sanità pubblica</t>
  </si>
  <si>
    <t>Igiene degli alimenti e della nutrizione</t>
  </si>
  <si>
    <t>Geriatria</t>
  </si>
  <si>
    <t>Genetica medica</t>
  </si>
  <si>
    <t>Gastroenterologia</t>
  </si>
  <si>
    <t>Farmacologia e Tossicologia clinica</t>
  </si>
  <si>
    <t>Endocrinologia</t>
  </si>
  <si>
    <t>Ematologia</t>
  </si>
  <si>
    <t>Direzione medica di presidio</t>
  </si>
  <si>
    <t>Dermatologia e venerologia</t>
  </si>
  <si>
    <t>Chirurgia Vascolare</t>
  </si>
  <si>
    <t>Chirurgia Pediatrica</t>
  </si>
  <si>
    <t>Chirurgia Generale</t>
  </si>
  <si>
    <t>Chirurgia Plastica</t>
  </si>
  <si>
    <t>Chirurgia  Maxillo facciale</t>
  </si>
  <si>
    <t>Cardiologia</t>
  </si>
  <si>
    <t>Anestesia e rianimazione</t>
  </si>
  <si>
    <t>Anatomia Patologica</t>
  </si>
  <si>
    <t>Dirigente Socio sanitario</t>
  </si>
  <si>
    <t>Dirigente Sociologo</t>
  </si>
  <si>
    <t>Dirigente Chimico</t>
  </si>
  <si>
    <t>Dirigente Avvocato</t>
  </si>
  <si>
    <t>Dirigente amministrativo</t>
  </si>
  <si>
    <t>Collab. Prof.  Assistente Sociale senior</t>
  </si>
  <si>
    <t>DS</t>
  </si>
  <si>
    <t>Collab. Tec prof.le senior</t>
  </si>
  <si>
    <t>Collaboratorio Tecnico professionale informatico</t>
  </si>
  <si>
    <t>D</t>
  </si>
  <si>
    <t>Programmatore</t>
  </si>
  <si>
    <t>C</t>
  </si>
  <si>
    <t>BS</t>
  </si>
  <si>
    <t>B</t>
  </si>
  <si>
    <t>A</t>
  </si>
  <si>
    <t>Collab. Prof. Sanitario senior</t>
  </si>
  <si>
    <t>Collaboratore Professionale Sanitario Terapista della Neuro e Psicomotricità dell'Età evolutiva</t>
  </si>
  <si>
    <t>Collaboratore professionale sanitario tecnico della riabilitazione psichiatrica</t>
  </si>
  <si>
    <t>Collab. Prof. Sanitario terapista occupazionale</t>
  </si>
  <si>
    <t>Collab. Prof. Sanitario Tec. Prev. Amb. Luoghi
Lavor</t>
  </si>
  <si>
    <t>Collab. Prof. Sanitario Odontotecnico</t>
  </si>
  <si>
    <t>Collab. Prof. Sanitario Massaggiatore non vedente</t>
  </si>
  <si>
    <t>Puericultrice esperta</t>
  </si>
  <si>
    <t>Operatore professionale sanitario  (vari profili - esaurimento)</t>
  </si>
  <si>
    <t>Operatore sanitario (vari profili - esaurimento)</t>
  </si>
  <si>
    <t>Collab. Prof. Specialista della Comunicazione Istituzionale - settore comunicazione</t>
  </si>
  <si>
    <t>Collab. Prof. Specialista nei rapporti con i media, giornalista pubblico - settore informazione</t>
  </si>
  <si>
    <t>Costo TIND Presenti</t>
  </si>
  <si>
    <t>TIND Presenti al 01/01/2022</t>
  </si>
  <si>
    <t>Profilo professionale _ Disciplina</t>
  </si>
  <si>
    <t>CAT</t>
  </si>
  <si>
    <t>RUOLO</t>
  </si>
  <si>
    <t>Totale Sanitario</t>
  </si>
  <si>
    <t>Totale Professionale</t>
  </si>
  <si>
    <t>Totale Tecnico</t>
  </si>
  <si>
    <t>Totale Amministrativo</t>
  </si>
  <si>
    <t>TOTALE COMPARTO</t>
  </si>
  <si>
    <t>TOTALE DIRIGENZA</t>
  </si>
  <si>
    <t>TOTALE</t>
  </si>
  <si>
    <t xml:space="preserve"> Costo presenti 01/01/2022</t>
  </si>
  <si>
    <t>T.Det Presenti al 01/01/2022</t>
  </si>
  <si>
    <t>T.Det- COVID Presenti al 01/01/2022</t>
  </si>
  <si>
    <t>T.Det- Finanziato Presenti al 01/01/2022</t>
  </si>
  <si>
    <t>* Il costo medio del personale è comprensivo di: Stipendio + Altri Costi + Fondi + Oneri.</t>
  </si>
  <si>
    <t>Personale Asl n. 8 di Cagliari al 01/01/2022</t>
  </si>
  <si>
    <r>
      <t>Vista la situazione di riassetto organizzativo derivato dalla L.R. n. 24 del 11.09.2020, in attesa della definizione e adozione dell'Atto aziendale, che comporterà una rideterminazione della dotazione organica, in attesa dei dati definitivi sulle mobilità interregionali per l'anno 2021 e dei dati aggiornati sui fondi aziendali per il personale, si è ritenuto di riportare nel prospetto di cui sopra la situazione del personale in servizio, a tempo indeterminato e determinato, alla data del 01/01/2022. Successivamente all'acquisizione dei dati predetti potrà essere definito il fabbisogno effettivo di personale stante le</t>
    </r>
    <r>
      <rPr>
        <u/>
        <sz val="14"/>
        <color theme="1"/>
        <rFont val="Calibri"/>
        <family val="2"/>
        <scheme val="minor"/>
      </rPr>
      <t xml:space="preserve"> reali</t>
    </r>
    <r>
      <rPr>
        <sz val="14"/>
        <color theme="1"/>
        <rFont val="Calibri"/>
        <family val="2"/>
        <scheme val="minor"/>
      </rPr>
      <t xml:space="preserve"> risorse finanziarie in disponibilità di questa Azienda.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</si>
</sst>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.00\ [$€-410]_-;\-* #,##0.00\ [$€-410]_-;_-* &quot;-&quot;??\ [$€-410]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rgb="FF0070C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0"/>
      </patternFill>
    </fill>
    <fill>
      <patternFill patternType="solid">
        <fgColor theme="8" tint="0.59999389629810485"/>
        <bgColor indexed="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7">
    <xf numFmtId="0" fontId="0" fillId="0" borderId="0" xfId="0"/>
    <xf numFmtId="43" fontId="0" fillId="0" borderId="3" xfId="1" applyFont="1" applyBorder="1"/>
    <xf numFmtId="43" fontId="0" fillId="0" borderId="0" xfId="1" applyFont="1"/>
    <xf numFmtId="43" fontId="0" fillId="3" borderId="3" xfId="1" applyFont="1" applyFill="1" applyBorder="1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Border="1"/>
    <xf numFmtId="43" fontId="0" fillId="0" borderId="0" xfId="1" applyFont="1" applyFill="1" applyBorder="1"/>
    <xf numFmtId="0" fontId="0" fillId="0" borderId="0" xfId="0" applyAlignment="1">
      <alignment horizontal="center"/>
    </xf>
    <xf numFmtId="0" fontId="5" fillId="0" borderId="2" xfId="0" applyFont="1" applyBorder="1"/>
    <xf numFmtId="43" fontId="5" fillId="0" borderId="3" xfId="1" applyFont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3" fontId="5" fillId="0" borderId="3" xfId="1" applyFont="1" applyBorder="1"/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0" fontId="7" fillId="0" borderId="2" xfId="0" applyFont="1" applyBorder="1"/>
    <xf numFmtId="43" fontId="7" fillId="0" borderId="3" xfId="1" applyFont="1" applyBorder="1"/>
    <xf numFmtId="0" fontId="8" fillId="0" borderId="5" xfId="2" applyFont="1" applyFill="1" applyBorder="1" applyAlignment="1">
      <alignment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5" fillId="0" borderId="2" xfId="0" applyFont="1" applyFill="1" applyBorder="1"/>
    <xf numFmtId="43" fontId="5" fillId="0" borderId="3" xfId="1" applyFont="1" applyFill="1" applyBorder="1"/>
    <xf numFmtId="0" fontId="5" fillId="3" borderId="2" xfId="0" applyFont="1" applyFill="1" applyBorder="1"/>
    <xf numFmtId="43" fontId="5" fillId="3" borderId="3" xfId="1" applyFont="1" applyFill="1" applyBorder="1"/>
    <xf numFmtId="0" fontId="5" fillId="4" borderId="2" xfId="0" applyFont="1" applyFill="1" applyBorder="1"/>
    <xf numFmtId="43" fontId="5" fillId="4" borderId="3" xfId="1" applyFont="1" applyFill="1" applyBorder="1"/>
    <xf numFmtId="0" fontId="4" fillId="6" borderId="6" xfId="3" applyFont="1" applyFill="1" applyBorder="1" applyAlignment="1">
      <alignment vertical="center" wrapText="1"/>
    </xf>
    <xf numFmtId="0" fontId="4" fillId="6" borderId="7" xfId="3" applyFont="1" applyFill="1" applyBorder="1" applyAlignment="1">
      <alignment horizontal="center" vertical="center" wrapText="1"/>
    </xf>
    <xf numFmtId="0" fontId="4" fillId="6" borderId="7" xfId="3" applyFont="1" applyFill="1" applyBorder="1" applyAlignment="1">
      <alignment vertical="center" wrapText="1"/>
    </xf>
    <xf numFmtId="3" fontId="4" fillId="5" borderId="7" xfId="3" applyNumberFormat="1" applyFont="1" applyFill="1" applyBorder="1" applyAlignment="1">
      <alignment horizontal="center" vertical="center" wrapText="1"/>
    </xf>
    <xf numFmtId="3" fontId="4" fillId="5" borderId="8" xfId="3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8" fillId="0" borderId="9" xfId="2" applyFont="1" applyFill="1" applyBorder="1" applyAlignment="1">
      <alignment vertical="center" wrapText="1"/>
    </xf>
    <xf numFmtId="3" fontId="0" fillId="0" borderId="0" xfId="0" applyNumberFormat="1" applyAlignment="1">
      <alignment horizontal="center" vertical="center"/>
    </xf>
    <xf numFmtId="0" fontId="10" fillId="0" borderId="0" xfId="0" applyFont="1" applyAlignment="1">
      <alignment vertic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5" xfId="0" applyBorder="1" applyAlignment="1">
      <alignment horizontal="center"/>
    </xf>
    <xf numFmtId="3" fontId="5" fillId="3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6" fillId="0" borderId="5" xfId="1" applyNumberFormat="1" applyFont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164" fontId="5" fillId="0" borderId="10" xfId="1" applyNumberFormat="1" applyFont="1" applyFill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7" fillId="4" borderId="2" xfId="0" applyFont="1" applyFill="1" applyBorder="1"/>
    <xf numFmtId="43" fontId="7" fillId="4" borderId="3" xfId="1" applyFont="1" applyFill="1" applyBorder="1"/>
    <xf numFmtId="0" fontId="5" fillId="3" borderId="0" xfId="0" applyFont="1" applyFill="1"/>
    <xf numFmtId="0" fontId="6" fillId="0" borderId="0" xfId="0" applyFont="1"/>
    <xf numFmtId="0" fontId="5" fillId="4" borderId="0" xfId="0" applyFont="1" applyFill="1"/>
    <xf numFmtId="0" fontId="7" fillId="4" borderId="0" xfId="0" applyFont="1" applyFill="1"/>
    <xf numFmtId="0" fontId="5" fillId="0" borderId="0" xfId="0" applyFont="1" applyFill="1"/>
    <xf numFmtId="0" fontId="9" fillId="4" borderId="0" xfId="0" applyFont="1" applyFill="1"/>
    <xf numFmtId="0" fontId="6" fillId="4" borderId="2" xfId="0" applyFont="1" applyFill="1" applyBorder="1"/>
    <xf numFmtId="43" fontId="6" fillId="4" borderId="3" xfId="1" applyFont="1" applyFill="1" applyBorder="1"/>
    <xf numFmtId="3" fontId="13" fillId="0" borderId="12" xfId="0" applyNumberFormat="1" applyFont="1" applyFill="1" applyBorder="1" applyAlignment="1">
      <alignment horizontal="center" vertical="center"/>
    </xf>
    <xf numFmtId="164" fontId="13" fillId="0" borderId="12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/>
    </xf>
    <xf numFmtId="164" fontId="13" fillId="0" borderId="12" xfId="1" applyNumberFormat="1" applyFont="1" applyFill="1" applyBorder="1" applyAlignment="1">
      <alignment horizontal="center"/>
    </xf>
    <xf numFmtId="164" fontId="13" fillId="0" borderId="13" xfId="1" applyNumberFormat="1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Normale_Foglio1" xfId="3"/>
    <cellStyle name="Normale_Foglio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55918biancu/Documents/PIANO%20FABBISOGNO%20DEL%20PERSONALE/1&#176;%20FILE.20220421_BASE_%20PFP_CAGLIAR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e pfp qualifiche"/>
      <sheetName val="COSTI base calcolo"/>
      <sheetName val="PIVOT ASL 8"/>
      <sheetName val="ASL 8"/>
      <sheetName val="Base lavoro"/>
      <sheetName val="ASL 8 (2)"/>
      <sheetName val="MONITORAGGIO "/>
      <sheetName val="ASSUNTI DIRIGENZA COSTI"/>
      <sheetName val="COMPARTO COSTI"/>
      <sheetName val="DETERMINATO"/>
      <sheetName val="CESSATI DIRIGENZA IND."/>
      <sheetName val="CESSATI COMPARTO IND."/>
      <sheetName val="Foglio3"/>
      <sheetName val="Foglio4"/>
      <sheetName val="Foglio1"/>
    </sheetNames>
    <sheetDataSet>
      <sheetData sheetId="0"/>
      <sheetData sheetId="1"/>
      <sheetData sheetId="2">
        <row r="6">
          <cell r="A6" t="str">
            <v>Etichette di riga</v>
          </cell>
          <cell r="B6" t="str">
            <v>Conteggio di MATRICOLA</v>
          </cell>
          <cell r="C6" t="str">
            <v>Somma di Costo presenti 1/1/2022</v>
          </cell>
          <cell r="D6" t="str">
            <v>Conteggio di Cessati 2022</v>
          </cell>
          <cell r="E6" t="str">
            <v>Somma di Costo cessati</v>
          </cell>
          <cell r="F6" t="str">
            <v>Conteggio di Assunzioni 2022</v>
          </cell>
          <cell r="G6" t="str">
            <v>Somma di Costo assunzioni</v>
          </cell>
          <cell r="H6" t="str">
            <v>Conteggio di MATRICOLA</v>
          </cell>
          <cell r="I6" t="str">
            <v>Somma di Costo presenti 1/1/2022</v>
          </cell>
          <cell r="J6" t="str">
            <v>Conteggio di Cessati 2022</v>
          </cell>
          <cell r="K6" t="str">
            <v>Somma di Costo cessati</v>
          </cell>
          <cell r="L6" t="str">
            <v>Conteggio di Assunzioni 2022</v>
          </cell>
          <cell r="M6" t="str">
            <v>Somma di Costo assunzioni</v>
          </cell>
        </row>
        <row r="7">
          <cell r="A7" t="str">
            <v>Anatomia Patologica</v>
          </cell>
          <cell r="H7">
            <v>6</v>
          </cell>
          <cell r="I7">
            <v>661035.28269984922</v>
          </cell>
        </row>
        <row r="8">
          <cell r="A8" t="str">
            <v>Anestesia e rianimazione</v>
          </cell>
          <cell r="B8">
            <v>3</v>
          </cell>
          <cell r="C8">
            <v>330517.64134992461</v>
          </cell>
          <cell r="D8">
            <v>1</v>
          </cell>
          <cell r="E8">
            <v>42232.809728045919</v>
          </cell>
          <cell r="F8">
            <v>1</v>
          </cell>
          <cell r="G8">
            <v>42232.809728045919</v>
          </cell>
          <cell r="H8">
            <v>62</v>
          </cell>
          <cell r="I8">
            <v>6830697.9212317802</v>
          </cell>
          <cell r="J8">
            <v>4</v>
          </cell>
          <cell r="K8">
            <v>293793.45897771075</v>
          </cell>
          <cell r="L8">
            <v>4</v>
          </cell>
          <cell r="M8">
            <v>110172.54711664154</v>
          </cell>
        </row>
        <row r="9">
          <cell r="A9" t="str">
            <v>ASSISTENTE AMMINISTRATIVO</v>
          </cell>
          <cell r="B9">
            <v>38</v>
          </cell>
          <cell r="C9">
            <v>1342041.3755740984</v>
          </cell>
          <cell r="D9">
            <v>38</v>
          </cell>
          <cell r="E9">
            <v>650713.48276191461</v>
          </cell>
          <cell r="F9">
            <v>38</v>
          </cell>
          <cell r="G9">
            <v>650713.48276191461</v>
          </cell>
          <cell r="H9">
            <v>52</v>
          </cell>
          <cell r="I9">
            <v>1836477.6718382412</v>
          </cell>
          <cell r="J9">
            <v>7</v>
          </cell>
          <cell r="K9">
            <v>164812.09875471378</v>
          </cell>
          <cell r="L9">
            <v>7</v>
          </cell>
          <cell r="M9">
            <v>61804.537033017652</v>
          </cell>
        </row>
        <row r="10">
          <cell r="A10" t="str">
            <v>ASSISTENTE RELIGIOSO</v>
          </cell>
          <cell r="H10">
            <v>3</v>
          </cell>
          <cell r="I10">
            <v>106435.25103946668</v>
          </cell>
          <cell r="J10">
            <v>1</v>
          </cell>
          <cell r="K10">
            <v>23652.278008770372</v>
          </cell>
          <cell r="L10">
            <v>1</v>
          </cell>
          <cell r="M10">
            <v>8869.6042532888896</v>
          </cell>
        </row>
        <row r="11">
          <cell r="A11" t="str">
            <v>Assistente tecnico</v>
          </cell>
          <cell r="H11">
            <v>8</v>
          </cell>
          <cell r="I11">
            <v>283186.17887782538</v>
          </cell>
          <cell r="J11">
            <v>2</v>
          </cell>
          <cell r="K11">
            <v>47197.696479637561</v>
          </cell>
          <cell r="L11">
            <v>2</v>
          </cell>
          <cell r="M11">
            <v>17699.136179864086</v>
          </cell>
        </row>
        <row r="12">
          <cell r="A12" t="str">
            <v>AUSILIARIO SPECIALIZZATO</v>
          </cell>
          <cell r="B12">
            <v>6</v>
          </cell>
          <cell r="C12">
            <v>178929.93804676904</v>
          </cell>
          <cell r="D12">
            <v>6</v>
          </cell>
          <cell r="E12">
            <v>103878.76958826314</v>
          </cell>
          <cell r="F12">
            <v>6</v>
          </cell>
          <cell r="G12">
            <v>103878.76958826314</v>
          </cell>
          <cell r="H12">
            <v>60</v>
          </cell>
          <cell r="I12">
            <v>1789299.3804676931</v>
          </cell>
          <cell r="J12">
            <v>9</v>
          </cell>
          <cell r="K12">
            <v>178929.93804676904</v>
          </cell>
          <cell r="L12">
            <v>9</v>
          </cell>
          <cell r="M12">
            <v>67098.726767538392</v>
          </cell>
        </row>
        <row r="13">
          <cell r="A13" t="str">
            <v>Cardiologia</v>
          </cell>
          <cell r="H13">
            <v>31</v>
          </cell>
          <cell r="I13">
            <v>3415348.9606158854</v>
          </cell>
          <cell r="J13">
            <v>2</v>
          </cell>
          <cell r="K13">
            <v>146896.72948885537</v>
          </cell>
          <cell r="L13">
            <v>2</v>
          </cell>
          <cell r="M13">
            <v>55086.273558320769</v>
          </cell>
        </row>
        <row r="14">
          <cell r="A14" t="str">
            <v>Chirurgia  Maxillo facciale</v>
          </cell>
          <cell r="H14">
            <v>6</v>
          </cell>
          <cell r="I14">
            <v>661035.28269984922</v>
          </cell>
        </row>
        <row r="15">
          <cell r="A15" t="str">
            <v>Chirurgia Generale</v>
          </cell>
          <cell r="H15">
            <v>32</v>
          </cell>
          <cell r="I15">
            <v>3525521.5077325269</v>
          </cell>
          <cell r="J15">
            <v>7</v>
          </cell>
          <cell r="K15">
            <v>514138.55321099376</v>
          </cell>
          <cell r="L15">
            <v>7</v>
          </cell>
          <cell r="M15">
            <v>192801.95745412269</v>
          </cell>
        </row>
        <row r="16">
          <cell r="A16" t="str">
            <v>Chirurgia Plastica</v>
          </cell>
          <cell r="H16">
            <v>1</v>
          </cell>
          <cell r="I16">
            <v>110172.54711664154</v>
          </cell>
        </row>
        <row r="17">
          <cell r="A17" t="str">
            <v>COADIUTORE AMMINISTRATIVO</v>
          </cell>
          <cell r="H17">
            <v>72</v>
          </cell>
          <cell r="I17">
            <v>2276931.894776267</v>
          </cell>
          <cell r="J17">
            <v>10</v>
          </cell>
          <cell r="K17">
            <v>210827.02729409907</v>
          </cell>
          <cell r="L17">
            <v>10</v>
          </cell>
          <cell r="M17">
            <v>79060.135235287147</v>
          </cell>
        </row>
        <row r="18">
          <cell r="A18" t="str">
            <v>Coadiutore amministrativo senior</v>
          </cell>
          <cell r="H18">
            <v>12</v>
          </cell>
          <cell r="I18">
            <v>390612.20432057831</v>
          </cell>
          <cell r="J18">
            <v>3</v>
          </cell>
          <cell r="K18">
            <v>65102.034053429714</v>
          </cell>
          <cell r="L18">
            <v>3</v>
          </cell>
          <cell r="M18">
            <v>24413.262770036141</v>
          </cell>
        </row>
        <row r="19">
          <cell r="A19" t="str">
            <v>Collab. Prof. Assistente Sociale</v>
          </cell>
          <cell r="H19">
            <v>42</v>
          </cell>
          <cell r="I19">
            <v>1591247.5345813844</v>
          </cell>
          <cell r="J19">
            <v>3</v>
          </cell>
          <cell r="K19">
            <v>75773.692122923007</v>
          </cell>
          <cell r="L19">
            <v>3</v>
          </cell>
          <cell r="M19">
            <v>28415.134546096127</v>
          </cell>
        </row>
        <row r="20">
          <cell r="A20" t="str">
            <v>Collab. Prof. Sanitario  Infermiere senior</v>
          </cell>
          <cell r="H20">
            <v>11</v>
          </cell>
          <cell r="I20">
            <v>478873.88061884948</v>
          </cell>
        </row>
        <row r="21">
          <cell r="A21" t="str">
            <v>Collab. Prof. Sanitario Assistente sanitario</v>
          </cell>
          <cell r="B21">
            <v>17</v>
          </cell>
          <cell r="C21">
            <v>698472.73468119174</v>
          </cell>
          <cell r="D21">
            <v>17</v>
          </cell>
          <cell r="E21">
            <v>567109.6435671309</v>
          </cell>
          <cell r="F21">
            <v>17</v>
          </cell>
          <cell r="G21">
            <v>567109.6435671309</v>
          </cell>
          <cell r="H21">
            <v>29</v>
          </cell>
          <cell r="I21">
            <v>1191512.3121032096</v>
          </cell>
          <cell r="J21">
            <v>2</v>
          </cell>
          <cell r="K21">
            <v>54782.175269113075</v>
          </cell>
          <cell r="L21">
            <v>2</v>
          </cell>
          <cell r="M21">
            <v>20543.315725917404</v>
          </cell>
        </row>
        <row r="22">
          <cell r="A22" t="str">
            <v>Collab. Prof. Sanitario Dietista</v>
          </cell>
          <cell r="H22">
            <v>3</v>
          </cell>
          <cell r="I22">
            <v>121608.91425790443</v>
          </cell>
        </row>
        <row r="23">
          <cell r="A23" t="str">
            <v>Collab. Prof. Sanitario Educatore Professionale</v>
          </cell>
          <cell r="B23">
            <v>1</v>
          </cell>
          <cell r="C23">
            <v>40536.304752634809</v>
          </cell>
          <cell r="D23">
            <v>1</v>
          </cell>
          <cell r="E23">
            <v>29388.820945660234</v>
          </cell>
          <cell r="F23">
            <v>1</v>
          </cell>
          <cell r="G23">
            <v>29388.820945660234</v>
          </cell>
          <cell r="H23">
            <v>32</v>
          </cell>
          <cell r="I23">
            <v>1297161.7520843146</v>
          </cell>
          <cell r="J23">
            <v>1</v>
          </cell>
          <cell r="K23">
            <v>27024.203168423206</v>
          </cell>
          <cell r="L23">
            <v>1</v>
          </cell>
          <cell r="M23">
            <v>10134.076188158702</v>
          </cell>
        </row>
        <row r="24">
          <cell r="A24" t="str">
            <v>Collab. Prof. Sanitario Fisioterapista</v>
          </cell>
          <cell r="B24">
            <v>9</v>
          </cell>
          <cell r="C24">
            <v>364826.74277371331</v>
          </cell>
          <cell r="D24">
            <v>9</v>
          </cell>
          <cell r="E24">
            <v>282853.32649616286</v>
          </cell>
          <cell r="F24">
            <v>9</v>
          </cell>
          <cell r="G24">
            <v>282853.32649616286</v>
          </cell>
          <cell r="H24">
            <v>78</v>
          </cell>
          <cell r="I24">
            <v>3161831.7707055169</v>
          </cell>
          <cell r="J24">
            <v>7</v>
          </cell>
          <cell r="K24">
            <v>189169.42217896244</v>
          </cell>
          <cell r="L24">
            <v>7</v>
          </cell>
          <cell r="M24">
            <v>70938.533317110909</v>
          </cell>
        </row>
        <row r="25">
          <cell r="A25" t="str">
            <v>Collab. Prof. Sanitario Igienista Dentale</v>
          </cell>
          <cell r="H25">
            <v>3</v>
          </cell>
          <cell r="I25">
            <v>121608.91425790443</v>
          </cell>
        </row>
        <row r="26">
          <cell r="A26" t="str">
            <v>Collab. Prof. Sanitario Infermiere</v>
          </cell>
          <cell r="B26">
            <v>17</v>
          </cell>
          <cell r="C26">
            <v>698472.73468119174</v>
          </cell>
          <cell r="D26">
            <v>16</v>
          </cell>
          <cell r="E26">
            <v>427643.35569451394</v>
          </cell>
          <cell r="F26">
            <v>16</v>
          </cell>
          <cell r="G26">
            <v>427643.35569451394</v>
          </cell>
          <cell r="H26">
            <v>1251</v>
          </cell>
          <cell r="I26">
            <v>51399375.946246132</v>
          </cell>
          <cell r="J26">
            <v>32</v>
          </cell>
          <cell r="K26">
            <v>876514.80430580955</v>
          </cell>
          <cell r="L26">
            <v>32</v>
          </cell>
          <cell r="M26">
            <v>328693.05161467858</v>
          </cell>
        </row>
        <row r="27">
          <cell r="A27" t="str">
            <v>Collab. Prof. Sanitario Infermiere Pediatrico</v>
          </cell>
          <cell r="B27">
            <v>2</v>
          </cell>
          <cell r="C27">
            <v>82173.262903669616</v>
          </cell>
          <cell r="D27">
            <v>2</v>
          </cell>
          <cell r="E27">
            <v>65852.739854746353</v>
          </cell>
          <cell r="F27">
            <v>2</v>
          </cell>
          <cell r="G27">
            <v>65852.739854746353</v>
          </cell>
          <cell r="H27">
            <v>37</v>
          </cell>
          <cell r="I27">
            <v>1520205.3637178889</v>
          </cell>
          <cell r="J27">
            <v>3</v>
          </cell>
          <cell r="K27">
            <v>82173.262903669616</v>
          </cell>
          <cell r="L27">
            <v>3</v>
          </cell>
          <cell r="M27">
            <v>30814.973588876106</v>
          </cell>
        </row>
        <row r="28">
          <cell r="A28" t="str">
            <v>Collab. Prof. Sanitario Logopedista</v>
          </cell>
          <cell r="H28">
            <v>16</v>
          </cell>
          <cell r="I28">
            <v>648580.87604215718</v>
          </cell>
        </row>
        <row r="29">
          <cell r="A29" t="str">
            <v>Collab. Prof. Sanitario Massaggiatore non vedente</v>
          </cell>
          <cell r="H29">
            <v>1</v>
          </cell>
          <cell r="I29">
            <v>40536.304752634809</v>
          </cell>
        </row>
        <row r="30">
          <cell r="A30" t="str">
            <v>Collab. Prof. Sanitario Ortottista-Assistente di Oftalmologia</v>
          </cell>
          <cell r="H30">
            <v>3</v>
          </cell>
          <cell r="I30">
            <v>121608.91425790443</v>
          </cell>
        </row>
        <row r="31">
          <cell r="A31" t="str">
            <v>Collab. Prof. Sanitario Ostetrica</v>
          </cell>
          <cell r="B31">
            <v>5</v>
          </cell>
          <cell r="C31">
            <v>205433.15725917404</v>
          </cell>
          <cell r="D31">
            <v>3</v>
          </cell>
          <cell r="E31">
            <v>2967.3678270769583</v>
          </cell>
          <cell r="F31">
            <v>3</v>
          </cell>
          <cell r="G31">
            <v>2967.3678270769583</v>
          </cell>
          <cell r="H31">
            <v>71</v>
          </cell>
          <cell r="I31">
            <v>2917150.8330802764</v>
          </cell>
          <cell r="J31">
            <v>6</v>
          </cell>
          <cell r="K31">
            <v>164346.52580733923</v>
          </cell>
          <cell r="L31">
            <v>6</v>
          </cell>
          <cell r="M31">
            <v>61629.947177752212</v>
          </cell>
        </row>
        <row r="32">
          <cell r="A32" t="str">
            <v>Collab. Prof. Sanitario Tec. di Neuro Fisiopatologia</v>
          </cell>
          <cell r="B32">
            <v>2</v>
          </cell>
          <cell r="C32">
            <v>81072.609505269618</v>
          </cell>
          <cell r="D32">
            <v>2</v>
          </cell>
          <cell r="E32">
            <v>42112.716604126166</v>
          </cell>
          <cell r="F32">
            <v>2</v>
          </cell>
          <cell r="G32">
            <v>42112.716604126166</v>
          </cell>
          <cell r="H32">
            <v>4</v>
          </cell>
          <cell r="I32">
            <v>162145.21901053924</v>
          </cell>
        </row>
        <row r="33">
          <cell r="A33" t="str">
            <v>Collab. Prof. Sanitario Tec. Prev. Amb. Luoghi
Lavor</v>
          </cell>
          <cell r="B33">
            <v>4</v>
          </cell>
          <cell r="C33">
            <v>162145.21901053924</v>
          </cell>
          <cell r="D33">
            <v>4</v>
          </cell>
          <cell r="E33">
            <v>112600.84653509667</v>
          </cell>
          <cell r="F33">
            <v>4</v>
          </cell>
          <cell r="G33">
            <v>112600.84653509667</v>
          </cell>
          <cell r="H33">
            <v>110</v>
          </cell>
          <cell r="I33">
            <v>4458993.5227898313</v>
          </cell>
          <cell r="J33">
            <v>10</v>
          </cell>
          <cell r="K33">
            <v>270242.03168423206</v>
          </cell>
          <cell r="L33">
            <v>10</v>
          </cell>
          <cell r="M33">
            <v>101340.76188158704</v>
          </cell>
        </row>
        <row r="34">
          <cell r="A34" t="str">
            <v>Collab. Prof. Sanitario Tec. Sanit. di Laboratorio Biomedico</v>
          </cell>
          <cell r="B34">
            <v>10</v>
          </cell>
          <cell r="C34">
            <v>405363.04752634815</v>
          </cell>
          <cell r="D34">
            <v>10</v>
          </cell>
          <cell r="E34">
            <v>53935.805490311323</v>
          </cell>
          <cell r="F34">
            <v>10</v>
          </cell>
          <cell r="G34">
            <v>53935.805490311323</v>
          </cell>
          <cell r="H34">
            <v>99</v>
          </cell>
          <cell r="I34">
            <v>4013094.1705108485</v>
          </cell>
          <cell r="J34">
            <v>5</v>
          </cell>
          <cell r="K34">
            <v>135121.01584211603</v>
          </cell>
          <cell r="L34">
            <v>5</v>
          </cell>
          <cell r="M34">
            <v>50670.380940793511</v>
          </cell>
        </row>
        <row r="35">
          <cell r="A35" t="str">
            <v>Collab. Prof. Sanitario Tec. Sanit. di Radiologia Medica</v>
          </cell>
          <cell r="B35">
            <v>6</v>
          </cell>
          <cell r="C35">
            <v>252652.10923580889</v>
          </cell>
          <cell r="D35">
            <v>6</v>
          </cell>
          <cell r="E35">
            <v>213350.67002134971</v>
          </cell>
          <cell r="F35">
            <v>6</v>
          </cell>
          <cell r="G35">
            <v>213350.67002134971</v>
          </cell>
          <cell r="H35">
            <v>81</v>
          </cell>
          <cell r="I35">
            <v>3410803.4746834142</v>
          </cell>
          <cell r="J35">
            <v>4</v>
          </cell>
          <cell r="K35">
            <v>112289.82632702617</v>
          </cell>
          <cell r="L35">
            <v>4</v>
          </cell>
          <cell r="M35">
            <v>42108.684872634811</v>
          </cell>
        </row>
        <row r="36">
          <cell r="A36" t="str">
            <v>Collab. Prof. Sanitario Tecnico Audiometrista</v>
          </cell>
          <cell r="H36">
            <v>3</v>
          </cell>
          <cell r="I36">
            <v>121608.91425790443</v>
          </cell>
        </row>
        <row r="37">
          <cell r="A37" t="str">
            <v>Collaboratore amministrativo Professionale</v>
          </cell>
          <cell r="H37">
            <v>32</v>
          </cell>
          <cell r="I37">
            <v>1209774.464202076</v>
          </cell>
          <cell r="J37">
            <v>3</v>
          </cell>
          <cell r="K37">
            <v>75610.904012629719</v>
          </cell>
          <cell r="L37">
            <v>3</v>
          </cell>
          <cell r="M37">
            <v>28354.089004736146</v>
          </cell>
        </row>
        <row r="38">
          <cell r="A38" t="str">
            <v>Collaboratore amministrativo Professionale senior</v>
          </cell>
          <cell r="H38">
            <v>4</v>
          </cell>
          <cell r="I38">
            <v>161011.23880659277</v>
          </cell>
          <cell r="J38">
            <v>1</v>
          </cell>
          <cell r="K38">
            <v>26835.20646776546</v>
          </cell>
          <cell r="L38">
            <v>1</v>
          </cell>
          <cell r="M38">
            <v>10063.202425412048</v>
          </cell>
        </row>
        <row r="39">
          <cell r="A39" t="str">
            <v>Collaboratore Professionale Sanitario Terapista della Neuro e Psicomotricità dell'Età evolutiva</v>
          </cell>
          <cell r="B39">
            <v>2</v>
          </cell>
          <cell r="C39">
            <v>81072.609505269618</v>
          </cell>
          <cell r="D39">
            <v>2</v>
          </cell>
          <cell r="E39">
            <v>60804.457128952214</v>
          </cell>
          <cell r="F39">
            <v>2</v>
          </cell>
          <cell r="G39">
            <v>60804.457128952214</v>
          </cell>
          <cell r="H39">
            <v>1</v>
          </cell>
          <cell r="I39">
            <v>40536.304752634809</v>
          </cell>
        </row>
        <row r="40">
          <cell r="A40" t="str">
            <v>Collaboratore Tecnico Professionale</v>
          </cell>
          <cell r="H40">
            <v>4</v>
          </cell>
          <cell r="I40">
            <v>151547.38424584601</v>
          </cell>
        </row>
        <row r="41">
          <cell r="A41" t="str">
            <v>Collaboratorio Tecnico professionale informatico</v>
          </cell>
          <cell r="B41">
            <v>1</v>
          </cell>
          <cell r="C41">
            <v>37886.846061461503</v>
          </cell>
          <cell r="D41">
            <v>1</v>
          </cell>
          <cell r="E41">
            <v>12839.431165273063</v>
          </cell>
          <cell r="F41">
            <v>1</v>
          </cell>
          <cell r="G41">
            <v>12839.431165273063</v>
          </cell>
        </row>
        <row r="42">
          <cell r="A42" t="str">
            <v>COMMESSO</v>
          </cell>
          <cell r="H42">
            <v>11</v>
          </cell>
          <cell r="I42">
            <v>327142.88514579675</v>
          </cell>
        </row>
        <row r="43">
          <cell r="A43" t="str">
            <v>Dermatologia e venerologia</v>
          </cell>
          <cell r="B43">
            <v>1</v>
          </cell>
          <cell r="C43">
            <v>110172.54711664154</v>
          </cell>
          <cell r="D43">
            <v>1</v>
          </cell>
          <cell r="E43">
            <v>105275.98946701302</v>
          </cell>
          <cell r="F43">
            <v>1</v>
          </cell>
          <cell r="G43">
            <v>105275.98946701302</v>
          </cell>
          <cell r="H43">
            <v>3</v>
          </cell>
          <cell r="I43">
            <v>330517.64134992461</v>
          </cell>
          <cell r="J43">
            <v>1</v>
          </cell>
          <cell r="K43">
            <v>73448.364744427687</v>
          </cell>
          <cell r="L43">
            <v>1</v>
          </cell>
          <cell r="M43">
            <v>27543.136779160384</v>
          </cell>
        </row>
        <row r="44">
          <cell r="A44" t="str">
            <v>Direzione medica di presidio</v>
          </cell>
          <cell r="H44">
            <v>13</v>
          </cell>
          <cell r="I44">
            <v>1432243.1125163399</v>
          </cell>
          <cell r="J44">
            <v>1</v>
          </cell>
          <cell r="K44">
            <v>73448.364744427687</v>
          </cell>
          <cell r="L44">
            <v>1</v>
          </cell>
          <cell r="M44">
            <v>27543.136779160384</v>
          </cell>
        </row>
        <row r="45">
          <cell r="A45" t="str">
            <v>DIRIGENTE AMMINISTRATIVO</v>
          </cell>
          <cell r="H45">
            <v>3</v>
          </cell>
          <cell r="I45">
            <v>321330.2623019102</v>
          </cell>
        </row>
        <row r="46">
          <cell r="A46" t="str">
            <v>DIRIGENTE ANALISTA</v>
          </cell>
          <cell r="H46">
            <v>1</v>
          </cell>
          <cell r="I46">
            <v>92507.765766807424</v>
          </cell>
        </row>
        <row r="47">
          <cell r="A47" t="str">
            <v>DIRIGENTE BIOLOGO</v>
          </cell>
          <cell r="B47">
            <v>6</v>
          </cell>
          <cell r="C47">
            <v>521648.10549698549</v>
          </cell>
          <cell r="D47">
            <v>6</v>
          </cell>
          <cell r="E47">
            <v>381817.43277348799</v>
          </cell>
          <cell r="F47">
            <v>6</v>
          </cell>
          <cell r="G47">
            <v>381817.43277348799</v>
          </cell>
          <cell r="H47">
            <v>47</v>
          </cell>
          <cell r="I47">
            <v>4086243.4930597241</v>
          </cell>
          <cell r="J47">
            <v>11</v>
          </cell>
          <cell r="K47">
            <v>637569.90671853779</v>
          </cell>
          <cell r="L47">
            <v>11</v>
          </cell>
          <cell r="M47">
            <v>239088.71501945166</v>
          </cell>
        </row>
        <row r="48">
          <cell r="A48" t="str">
            <v>Dirigente delle Professioni sanitarie</v>
          </cell>
          <cell r="H48">
            <v>3</v>
          </cell>
          <cell r="I48">
            <v>260824.05274849277</v>
          </cell>
        </row>
        <row r="49">
          <cell r="A49" t="str">
            <v>DIRIGENTE FARMACISTA</v>
          </cell>
          <cell r="H49">
            <v>1</v>
          </cell>
          <cell r="I49">
            <v>86941.350916164258</v>
          </cell>
        </row>
        <row r="50">
          <cell r="A50" t="str">
            <v>Dirigente Fisico</v>
          </cell>
          <cell r="H50">
            <v>2</v>
          </cell>
          <cell r="I50">
            <v>173882.70183232852</v>
          </cell>
        </row>
        <row r="51">
          <cell r="A51" t="str">
            <v>Dirigente Ingegnere</v>
          </cell>
          <cell r="H51">
            <v>2</v>
          </cell>
          <cell r="I51">
            <v>178540.31549226667</v>
          </cell>
        </row>
        <row r="52">
          <cell r="A52" t="str">
            <v>DIRIGENTE PSICOLOGO</v>
          </cell>
          <cell r="B52">
            <v>2</v>
          </cell>
          <cell r="C52">
            <v>173882.70183232852</v>
          </cell>
          <cell r="D52">
            <v>2</v>
          </cell>
          <cell r="E52">
            <v>153113.37911346706</v>
          </cell>
          <cell r="F52">
            <v>2</v>
          </cell>
          <cell r="G52">
            <v>153113.37911346706</v>
          </cell>
          <cell r="H52">
            <v>77</v>
          </cell>
          <cell r="I52">
            <v>6717715.2167451223</v>
          </cell>
          <cell r="J52">
            <v>5</v>
          </cell>
          <cell r="K52">
            <v>289804.50305388088</v>
          </cell>
          <cell r="L52">
            <v>5</v>
          </cell>
          <cell r="M52">
            <v>108676.68864520531</v>
          </cell>
        </row>
        <row r="53">
          <cell r="A53" t="str">
            <v>Ematologia</v>
          </cell>
          <cell r="B53">
            <v>2</v>
          </cell>
          <cell r="C53">
            <v>220345.09423328307</v>
          </cell>
          <cell r="D53">
            <v>2</v>
          </cell>
          <cell r="E53">
            <v>98237.18784567203</v>
          </cell>
          <cell r="F53">
            <v>2</v>
          </cell>
          <cell r="G53">
            <v>98237.18784567203</v>
          </cell>
          <cell r="H53">
            <v>9</v>
          </cell>
          <cell r="I53">
            <v>991552.92404977384</v>
          </cell>
          <cell r="J53">
            <v>2</v>
          </cell>
          <cell r="K53">
            <v>146896.72948885537</v>
          </cell>
          <cell r="L53">
            <v>2</v>
          </cell>
          <cell r="M53">
            <v>55086.273558320769</v>
          </cell>
        </row>
        <row r="54">
          <cell r="A54" t="str">
            <v>Endocrinologia</v>
          </cell>
          <cell r="B54">
            <v>1</v>
          </cell>
          <cell r="C54">
            <v>110172.54711664154</v>
          </cell>
          <cell r="D54">
            <v>1</v>
          </cell>
          <cell r="E54">
            <v>102215.64093599519</v>
          </cell>
          <cell r="F54">
            <v>1</v>
          </cell>
          <cell r="G54">
            <v>102215.64093599519</v>
          </cell>
          <cell r="H54">
            <v>5</v>
          </cell>
          <cell r="I54">
            <v>550862.73558320769</v>
          </cell>
          <cell r="J54">
            <v>1</v>
          </cell>
          <cell r="K54">
            <v>73448.364744427687</v>
          </cell>
          <cell r="L54">
            <v>1</v>
          </cell>
          <cell r="M54">
            <v>27543.136779160384</v>
          </cell>
        </row>
        <row r="55">
          <cell r="A55" t="str">
            <v>Farmacologia e Tossicologia clinica</v>
          </cell>
          <cell r="H55">
            <v>1</v>
          </cell>
          <cell r="I55">
            <v>110172.54711664154</v>
          </cell>
        </row>
        <row r="56">
          <cell r="A56" t="str">
            <v>Gastroenterologia</v>
          </cell>
          <cell r="B56">
            <v>1</v>
          </cell>
          <cell r="C56">
            <v>110172.54711664154</v>
          </cell>
          <cell r="D56">
            <v>1</v>
          </cell>
          <cell r="E56">
            <v>11323.289564765935</v>
          </cell>
          <cell r="F56">
            <v>1</v>
          </cell>
          <cell r="G56">
            <v>11323.289564765935</v>
          </cell>
          <cell r="H56">
            <v>7</v>
          </cell>
          <cell r="I56">
            <v>771207.82981649076</v>
          </cell>
          <cell r="J56">
            <v>1</v>
          </cell>
          <cell r="K56">
            <v>73448.364744427687</v>
          </cell>
          <cell r="L56">
            <v>1</v>
          </cell>
          <cell r="M56">
            <v>27543.136779160384</v>
          </cell>
        </row>
        <row r="57">
          <cell r="A57" t="str">
            <v>Genetica medica</v>
          </cell>
          <cell r="B57">
            <v>2</v>
          </cell>
          <cell r="C57">
            <v>220345.09423328307</v>
          </cell>
          <cell r="D57">
            <v>2</v>
          </cell>
          <cell r="E57">
            <v>188211.43465759594</v>
          </cell>
          <cell r="F57">
            <v>2</v>
          </cell>
          <cell r="G57">
            <v>188211.43465759594</v>
          </cell>
          <cell r="H57">
            <v>5</v>
          </cell>
          <cell r="I57">
            <v>550862.73558320769</v>
          </cell>
        </row>
        <row r="58">
          <cell r="A58" t="str">
            <v>Geriatria</v>
          </cell>
          <cell r="H58">
            <v>9</v>
          </cell>
          <cell r="I58">
            <v>991552.92404977384</v>
          </cell>
        </row>
        <row r="59">
          <cell r="A59" t="str">
            <v>Igiene  degli  alimenti  di  origine  animale</v>
          </cell>
          <cell r="B59">
            <v>4</v>
          </cell>
          <cell r="C59">
            <v>440690.18846656615</v>
          </cell>
          <cell r="D59">
            <v>4</v>
          </cell>
          <cell r="E59">
            <v>335414.1989995531</v>
          </cell>
          <cell r="F59">
            <v>4</v>
          </cell>
          <cell r="G59">
            <v>335414.1989995531</v>
          </cell>
          <cell r="H59">
            <v>10</v>
          </cell>
          <cell r="I59">
            <v>1101725.4711664154</v>
          </cell>
          <cell r="J59">
            <v>4</v>
          </cell>
          <cell r="K59">
            <v>293793.45897771075</v>
          </cell>
          <cell r="L59">
            <v>4</v>
          </cell>
          <cell r="M59">
            <v>110172.54711664154</v>
          </cell>
        </row>
        <row r="60">
          <cell r="A60" t="str">
            <v>Igiene  degli  Allevamentie  delle  produzione zootecniche</v>
          </cell>
          <cell r="B60">
            <v>3</v>
          </cell>
          <cell r="C60">
            <v>330517.64134992461</v>
          </cell>
          <cell r="D60">
            <v>3</v>
          </cell>
          <cell r="E60">
            <v>215754.57143675632</v>
          </cell>
          <cell r="F60">
            <v>3</v>
          </cell>
          <cell r="G60">
            <v>215754.57143675632</v>
          </cell>
          <cell r="H60">
            <v>11</v>
          </cell>
          <cell r="I60">
            <v>1211898.018283057</v>
          </cell>
          <cell r="J60">
            <v>2</v>
          </cell>
          <cell r="K60">
            <v>146896.72948885537</v>
          </cell>
          <cell r="L60">
            <v>2</v>
          </cell>
          <cell r="M60">
            <v>55086.273558320769</v>
          </cell>
        </row>
        <row r="61">
          <cell r="A61" t="str">
            <v>Igiene, epidemiologia e sanità pubblica</v>
          </cell>
          <cell r="B61">
            <v>1</v>
          </cell>
          <cell r="C61">
            <v>110172.54711664154</v>
          </cell>
          <cell r="D61">
            <v>1</v>
          </cell>
          <cell r="E61">
            <v>1224.139412407128</v>
          </cell>
          <cell r="F61">
            <v>1</v>
          </cell>
          <cell r="G61">
            <v>1224.139412407128</v>
          </cell>
          <cell r="H61">
            <v>41</v>
          </cell>
          <cell r="I61">
            <v>4517074.4317823006</v>
          </cell>
          <cell r="J61">
            <v>25</v>
          </cell>
          <cell r="K61">
            <v>1836209.1186106917</v>
          </cell>
          <cell r="L61">
            <v>25</v>
          </cell>
          <cell r="M61">
            <v>688578.41947900923</v>
          </cell>
        </row>
        <row r="62">
          <cell r="A62" t="str">
            <v>Malattie dell'apparato respiratorio</v>
          </cell>
          <cell r="H62">
            <v>14</v>
          </cell>
          <cell r="I62">
            <v>1542415.6596329813</v>
          </cell>
          <cell r="J62">
            <v>3</v>
          </cell>
          <cell r="K62">
            <v>220345.09423328307</v>
          </cell>
          <cell r="L62">
            <v>3</v>
          </cell>
          <cell r="M62">
            <v>82629.410337481153</v>
          </cell>
        </row>
        <row r="63">
          <cell r="A63" t="str">
            <v>Malattie infettive</v>
          </cell>
          <cell r="H63">
            <v>11</v>
          </cell>
          <cell r="I63">
            <v>1211898.018283057</v>
          </cell>
          <cell r="J63">
            <v>1</v>
          </cell>
          <cell r="K63">
            <v>73448.364744427687</v>
          </cell>
          <cell r="L63">
            <v>1</v>
          </cell>
          <cell r="M63">
            <v>27543.136779160384</v>
          </cell>
        </row>
        <row r="64">
          <cell r="A64" t="str">
            <v>Malattie Metaboliche e Diab.</v>
          </cell>
          <cell r="H64">
            <v>11</v>
          </cell>
          <cell r="I64">
            <v>1211898.018283057</v>
          </cell>
          <cell r="J64">
            <v>1</v>
          </cell>
          <cell r="K64">
            <v>73448.364744427687</v>
          </cell>
          <cell r="L64">
            <v>1</v>
          </cell>
          <cell r="M64">
            <v>27543.136779160384</v>
          </cell>
        </row>
        <row r="65">
          <cell r="A65" t="str">
            <v>Medicina del Lavoro e Sicurezza negli Ambienti di
Lavoro</v>
          </cell>
          <cell r="B65">
            <v>2</v>
          </cell>
          <cell r="C65">
            <v>220345.09423328307</v>
          </cell>
          <cell r="D65">
            <v>2</v>
          </cell>
          <cell r="E65">
            <v>118741.52300349143</v>
          </cell>
          <cell r="F65">
            <v>2</v>
          </cell>
          <cell r="G65">
            <v>118741.52300349143</v>
          </cell>
          <cell r="H65">
            <v>7</v>
          </cell>
          <cell r="I65">
            <v>771207.82981649076</v>
          </cell>
          <cell r="J65">
            <v>3</v>
          </cell>
          <cell r="K65">
            <v>220345.09423328307</v>
          </cell>
          <cell r="L65">
            <v>3</v>
          </cell>
          <cell r="M65">
            <v>82629.410337481153</v>
          </cell>
        </row>
        <row r="66">
          <cell r="A66" t="str">
            <v>Medicina dello sport</v>
          </cell>
          <cell r="H66">
            <v>1</v>
          </cell>
          <cell r="I66">
            <v>110172.54711664154</v>
          </cell>
        </row>
        <row r="67">
          <cell r="A67" t="str">
            <v>Medicina e chirurgia d'accettazione e d'urgenza</v>
          </cell>
          <cell r="H67">
            <v>20</v>
          </cell>
          <cell r="I67">
            <v>2203450.9423328298</v>
          </cell>
          <cell r="J67">
            <v>1</v>
          </cell>
          <cell r="K67">
            <v>73448.364744427687</v>
          </cell>
          <cell r="L67">
            <v>1</v>
          </cell>
          <cell r="M67">
            <v>27543.136779160384</v>
          </cell>
        </row>
        <row r="68">
          <cell r="A68" t="str">
            <v>Medicina fisica e della riabilitazione</v>
          </cell>
          <cell r="H68">
            <v>27</v>
          </cell>
          <cell r="I68">
            <v>2974658.7721493198</v>
          </cell>
          <cell r="J68">
            <v>3</v>
          </cell>
          <cell r="K68">
            <v>220345.09423328307</v>
          </cell>
          <cell r="L68">
            <v>3</v>
          </cell>
          <cell r="M68">
            <v>82629.410337481153</v>
          </cell>
        </row>
        <row r="69">
          <cell r="A69" t="str">
            <v>Medicina interna</v>
          </cell>
          <cell r="B69">
            <v>6</v>
          </cell>
          <cell r="C69">
            <v>661035.28269984922</v>
          </cell>
          <cell r="D69">
            <v>6</v>
          </cell>
          <cell r="E69">
            <v>611457.63649736054</v>
          </cell>
          <cell r="F69">
            <v>6</v>
          </cell>
          <cell r="G69">
            <v>611457.63649736054</v>
          </cell>
          <cell r="H69">
            <v>43</v>
          </cell>
          <cell r="I69">
            <v>4737419.5260155844</v>
          </cell>
          <cell r="J69">
            <v>6</v>
          </cell>
          <cell r="K69">
            <v>440690.18846656609</v>
          </cell>
          <cell r="L69">
            <v>6</v>
          </cell>
          <cell r="M69">
            <v>165258.82067496231</v>
          </cell>
        </row>
        <row r="70">
          <cell r="A70" t="str">
            <v>Medicina legale</v>
          </cell>
          <cell r="B70">
            <v>1</v>
          </cell>
          <cell r="C70">
            <v>110172.54711664154</v>
          </cell>
          <cell r="E70">
            <v>0</v>
          </cell>
          <cell r="G70">
            <v>0</v>
          </cell>
          <cell r="H70">
            <v>6</v>
          </cell>
          <cell r="I70">
            <v>661035.28269984922</v>
          </cell>
        </row>
        <row r="71">
          <cell r="A71" t="str">
            <v>Medicina trasfusionale</v>
          </cell>
          <cell r="H71">
            <v>5</v>
          </cell>
          <cell r="I71">
            <v>550862.73558320769</v>
          </cell>
        </row>
        <row r="72">
          <cell r="A72" t="str">
            <v>Nefrologia</v>
          </cell>
          <cell r="H72">
            <v>17</v>
          </cell>
          <cell r="I72">
            <v>1872933.3009829056</v>
          </cell>
        </row>
        <row r="73">
          <cell r="A73" t="str">
            <v>Neurologia</v>
          </cell>
          <cell r="B73">
            <v>1</v>
          </cell>
          <cell r="C73">
            <v>110172.54711664154</v>
          </cell>
          <cell r="D73">
            <v>1</v>
          </cell>
          <cell r="E73">
            <v>30603.485310178203</v>
          </cell>
          <cell r="F73">
            <v>1</v>
          </cell>
          <cell r="G73">
            <v>30603.485310178203</v>
          </cell>
          <cell r="H73">
            <v>13</v>
          </cell>
          <cell r="I73">
            <v>1432243.1125163399</v>
          </cell>
          <cell r="J73">
            <v>2</v>
          </cell>
          <cell r="K73">
            <v>146896.72948885537</v>
          </cell>
          <cell r="L73">
            <v>2</v>
          </cell>
          <cell r="M73">
            <v>55086.273558320769</v>
          </cell>
        </row>
        <row r="74">
          <cell r="A74" t="str">
            <v>Neuropsichiatria infantile</v>
          </cell>
          <cell r="B74">
            <v>4</v>
          </cell>
          <cell r="C74">
            <v>440690.18846656615</v>
          </cell>
          <cell r="D74">
            <v>4</v>
          </cell>
          <cell r="E74">
            <v>270840.84499507712</v>
          </cell>
          <cell r="F74">
            <v>4</v>
          </cell>
          <cell r="G74">
            <v>270840.84499507712</v>
          </cell>
          <cell r="H74">
            <v>23</v>
          </cell>
          <cell r="I74">
            <v>2533968.5836827541</v>
          </cell>
          <cell r="J74">
            <v>3</v>
          </cell>
          <cell r="K74">
            <v>220345.09423328307</v>
          </cell>
          <cell r="L74">
            <v>3</v>
          </cell>
          <cell r="M74">
            <v>82629.410337481153</v>
          </cell>
        </row>
        <row r="75">
          <cell r="A75" t="str">
            <v>Oftalmologia</v>
          </cell>
          <cell r="H75">
            <v>1</v>
          </cell>
          <cell r="I75">
            <v>110172.54711664154</v>
          </cell>
        </row>
        <row r="76">
          <cell r="A76" t="str">
            <v>Operatore professionale sanitario  (vari profili - esaurimento)</v>
          </cell>
          <cell r="H76">
            <v>4</v>
          </cell>
          <cell r="I76">
            <v>156069.47029000591</v>
          </cell>
          <cell r="J76">
            <v>1</v>
          </cell>
          <cell r="K76">
            <v>26011.578381667652</v>
          </cell>
          <cell r="L76">
            <v>1</v>
          </cell>
          <cell r="M76">
            <v>9754.3418931253691</v>
          </cell>
        </row>
        <row r="77">
          <cell r="A77" t="str">
            <v>OPERATORE SOCIO SANITARIO</v>
          </cell>
          <cell r="B77">
            <v>12</v>
          </cell>
          <cell r="C77">
            <v>380465.37779113813</v>
          </cell>
          <cell r="D77">
            <v>12</v>
          </cell>
          <cell r="E77">
            <v>78118.701412208204</v>
          </cell>
          <cell r="F77">
            <v>12</v>
          </cell>
          <cell r="G77">
            <v>78118.701412208204</v>
          </cell>
          <cell r="H77">
            <v>333</v>
          </cell>
          <cell r="I77">
            <v>10557914.23370406</v>
          </cell>
          <cell r="J77">
            <v>21</v>
          </cell>
          <cell r="K77">
            <v>443876.2740896609</v>
          </cell>
          <cell r="L77">
            <v>21</v>
          </cell>
          <cell r="M77">
            <v>166453.60278362298</v>
          </cell>
        </row>
        <row r="78">
          <cell r="A78" t="str">
            <v>OPERATORE TECNICO</v>
          </cell>
          <cell r="B78">
            <v>7</v>
          </cell>
          <cell r="C78">
            <v>221938.13704483051</v>
          </cell>
          <cell r="D78">
            <v>7</v>
          </cell>
          <cell r="E78">
            <v>0</v>
          </cell>
          <cell r="F78">
            <v>7</v>
          </cell>
          <cell r="G78">
            <v>0</v>
          </cell>
          <cell r="H78">
            <v>27</v>
          </cell>
          <cell r="I78">
            <v>856047.10003006109</v>
          </cell>
          <cell r="J78">
            <v>5</v>
          </cell>
          <cell r="K78">
            <v>105684.82716420499</v>
          </cell>
          <cell r="L78">
            <v>5</v>
          </cell>
          <cell r="M78">
            <v>39631.810186576877</v>
          </cell>
        </row>
        <row r="79">
          <cell r="A79" t="str">
            <v>Operatore Tecnico addetto Assistenza (esaurimento)</v>
          </cell>
          <cell r="H79">
            <v>1</v>
          </cell>
          <cell r="I79">
            <v>31705.448149261501</v>
          </cell>
          <cell r="J79">
            <v>1</v>
          </cell>
          <cell r="K79">
            <v>21136.965432841</v>
          </cell>
          <cell r="L79">
            <v>1</v>
          </cell>
          <cell r="M79">
            <v>7926.3620373153753</v>
          </cell>
        </row>
        <row r="80">
          <cell r="A80" t="str">
            <v>Operatore Tecnico Specializzato</v>
          </cell>
          <cell r="H80">
            <v>34</v>
          </cell>
          <cell r="I80">
            <v>1130351.5215192912</v>
          </cell>
          <cell r="J80">
            <v>1</v>
          </cell>
          <cell r="K80">
            <v>22163.75532390767</v>
          </cell>
          <cell r="L80">
            <v>1</v>
          </cell>
          <cell r="M80">
            <v>8311.4082464653766</v>
          </cell>
        </row>
        <row r="81">
          <cell r="A81" t="str">
            <v>Organizzazione dei servizi sanitari di base</v>
          </cell>
          <cell r="H81">
            <v>24</v>
          </cell>
          <cell r="I81">
            <v>2644141.1307993955</v>
          </cell>
          <cell r="J81">
            <v>8</v>
          </cell>
          <cell r="K81">
            <v>587586.91795542149</v>
          </cell>
          <cell r="L81">
            <v>8</v>
          </cell>
          <cell r="M81">
            <v>220345.09423328307</v>
          </cell>
        </row>
        <row r="82">
          <cell r="A82" t="str">
            <v>Ortopedia e traumatologia</v>
          </cell>
          <cell r="H82">
            <v>39</v>
          </cell>
          <cell r="I82">
            <v>4296729.3375490168</v>
          </cell>
          <cell r="J82">
            <v>8</v>
          </cell>
          <cell r="K82">
            <v>587586.91795542149</v>
          </cell>
          <cell r="L82">
            <v>8</v>
          </cell>
          <cell r="M82">
            <v>220345.09423328307</v>
          </cell>
        </row>
        <row r="83">
          <cell r="A83" t="str">
            <v>Ostetricia e ginecologia</v>
          </cell>
          <cell r="B83">
            <v>4</v>
          </cell>
          <cell r="C83">
            <v>440690.18846656615</v>
          </cell>
          <cell r="D83">
            <v>4</v>
          </cell>
          <cell r="E83">
            <v>277267.5769102145</v>
          </cell>
          <cell r="F83">
            <v>4</v>
          </cell>
          <cell r="G83">
            <v>277267.5769102145</v>
          </cell>
          <cell r="H83">
            <v>47</v>
          </cell>
          <cell r="I83">
            <v>5178109.7144821519</v>
          </cell>
          <cell r="J83">
            <v>7</v>
          </cell>
          <cell r="K83">
            <v>514138.55321099376</v>
          </cell>
          <cell r="L83">
            <v>7</v>
          </cell>
          <cell r="M83">
            <v>192801.95745412269</v>
          </cell>
        </row>
        <row r="84">
          <cell r="A84" t="str">
            <v>Otorinolaringoiatria</v>
          </cell>
          <cell r="B84">
            <v>2</v>
          </cell>
          <cell r="C84">
            <v>220345.09423328307</v>
          </cell>
          <cell r="D84">
            <v>2</v>
          </cell>
          <cell r="E84">
            <v>177806.24965213536</v>
          </cell>
          <cell r="F84">
            <v>2</v>
          </cell>
          <cell r="G84">
            <v>177806.24965213536</v>
          </cell>
          <cell r="H84">
            <v>8</v>
          </cell>
          <cell r="I84">
            <v>881380.3769331323</v>
          </cell>
          <cell r="J84">
            <v>2</v>
          </cell>
          <cell r="K84">
            <v>146896.72948885537</v>
          </cell>
          <cell r="L84">
            <v>2</v>
          </cell>
          <cell r="M84">
            <v>55086.273558320769</v>
          </cell>
        </row>
        <row r="85">
          <cell r="A85" t="str">
            <v>Patologia clinica</v>
          </cell>
          <cell r="H85">
            <v>6</v>
          </cell>
          <cell r="I85">
            <v>661035.28269984922</v>
          </cell>
        </row>
        <row r="86">
          <cell r="A86" t="str">
            <v>Pediatria</v>
          </cell>
          <cell r="B86">
            <v>5</v>
          </cell>
          <cell r="C86">
            <v>550862.73558320769</v>
          </cell>
          <cell r="D86">
            <v>5</v>
          </cell>
          <cell r="E86">
            <v>283388.27397225011</v>
          </cell>
          <cell r="F86">
            <v>5</v>
          </cell>
          <cell r="G86">
            <v>283388.27397225011</v>
          </cell>
          <cell r="H86">
            <v>48</v>
          </cell>
          <cell r="I86">
            <v>5288282.2615987938</v>
          </cell>
          <cell r="J86">
            <v>12</v>
          </cell>
          <cell r="K86">
            <v>881380.37693313241</v>
          </cell>
          <cell r="L86">
            <v>12</v>
          </cell>
          <cell r="M86">
            <v>330517.64134992461</v>
          </cell>
        </row>
        <row r="87">
          <cell r="A87" t="str">
            <v>Psichiatria</v>
          </cell>
          <cell r="B87">
            <v>4</v>
          </cell>
          <cell r="C87">
            <v>440690.18846656615</v>
          </cell>
          <cell r="D87">
            <v>4</v>
          </cell>
          <cell r="E87">
            <v>275431.36779160384</v>
          </cell>
          <cell r="F87">
            <v>4</v>
          </cell>
          <cell r="G87">
            <v>275431.36779160384</v>
          </cell>
          <cell r="H87">
            <v>78</v>
          </cell>
          <cell r="I87">
            <v>8593458.6750980485</v>
          </cell>
          <cell r="J87">
            <v>11</v>
          </cell>
          <cell r="K87">
            <v>807932.01218870468</v>
          </cell>
          <cell r="L87">
            <v>11</v>
          </cell>
          <cell r="M87">
            <v>302974.50457076426</v>
          </cell>
        </row>
        <row r="88">
          <cell r="A88" t="str">
            <v>Radiodiagnostica</v>
          </cell>
          <cell r="H88">
            <v>49</v>
          </cell>
          <cell r="I88">
            <v>5398454.8087154357</v>
          </cell>
          <cell r="J88">
            <v>5</v>
          </cell>
          <cell r="K88">
            <v>367241.82372213842</v>
          </cell>
          <cell r="L88">
            <v>5</v>
          </cell>
          <cell r="M88">
            <v>137715.68389580192</v>
          </cell>
        </row>
        <row r="89">
          <cell r="A89" t="str">
            <v>Sanità  Animale</v>
          </cell>
          <cell r="B89">
            <v>10</v>
          </cell>
          <cell r="C89">
            <v>1101725.4711664154</v>
          </cell>
          <cell r="D89">
            <v>10</v>
          </cell>
          <cell r="E89">
            <v>1002570.1787614378</v>
          </cell>
          <cell r="F89">
            <v>10</v>
          </cell>
          <cell r="G89">
            <v>1002570.1787614378</v>
          </cell>
          <cell r="H89">
            <v>21</v>
          </cell>
          <cell r="I89">
            <v>2313623.4894494712</v>
          </cell>
          <cell r="J89">
            <v>5</v>
          </cell>
          <cell r="K89">
            <v>367241.82372213842</v>
          </cell>
          <cell r="L89">
            <v>5</v>
          </cell>
          <cell r="M89">
            <v>137715.68389580192</v>
          </cell>
        </row>
        <row r="90">
          <cell r="A90" t="str">
            <v>Urologia</v>
          </cell>
          <cell r="H90">
            <v>12</v>
          </cell>
          <cell r="I90">
            <v>1322070.5653996984</v>
          </cell>
          <cell r="J90">
            <v>2</v>
          </cell>
          <cell r="K90">
            <v>146896.72948885537</v>
          </cell>
          <cell r="L90">
            <v>2</v>
          </cell>
          <cell r="M90">
            <v>55086.273558320769</v>
          </cell>
        </row>
        <row r="91">
          <cell r="A91" t="str">
            <v>Totale complessivo</v>
          </cell>
          <cell r="B91">
            <v>204</v>
          </cell>
          <cell r="C91">
            <v>12208848.199330995</v>
          </cell>
          <cell r="D91">
            <v>198</v>
          </cell>
          <cell r="E91">
            <v>7387097.3459212929</v>
          </cell>
          <cell r="F91">
            <v>198</v>
          </cell>
          <cell r="G91">
            <v>7387097.3459212929</v>
          </cell>
          <cell r="H91">
            <v>3451</v>
          </cell>
          <cell r="I91">
            <v>196266080.80131432</v>
          </cell>
          <cell r="J91">
            <v>287</v>
          </cell>
          <cell r="K91">
            <v>14095284.463901078</v>
          </cell>
          <cell r="L91">
            <v>287</v>
          </cell>
          <cell r="M91">
            <v>5285731.6739628688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1"/>
  <sheetViews>
    <sheetView view="pageBreakPreview" zoomScale="60" zoomScaleNormal="100" workbookViewId="0">
      <selection activeCell="E24" sqref="E24"/>
    </sheetView>
  </sheetViews>
  <sheetFormatPr defaultRowHeight="15"/>
  <cols>
    <col min="1" max="1" width="54.85546875" bestFit="1" customWidth="1"/>
    <col min="2" max="2" width="14" bestFit="1" customWidth="1"/>
    <col min="3" max="3" width="22.85546875" style="2" bestFit="1" customWidth="1"/>
    <col min="4" max="4" width="23.85546875" customWidth="1"/>
    <col min="5" max="5" width="22.85546875" style="2" bestFit="1" customWidth="1"/>
    <col min="6" max="6" width="13.85546875" customWidth="1"/>
    <col min="7" max="7" width="14.5703125" style="2" customWidth="1"/>
    <col min="8" max="8" width="21.140625" bestFit="1" customWidth="1"/>
    <col min="9" max="9" width="14.5703125" style="2" customWidth="1"/>
  </cols>
  <sheetData>
    <row r="2" spans="1:9" ht="15.75" thickBot="1"/>
    <row r="3" spans="1:9">
      <c r="A3" s="67"/>
      <c r="B3" s="68" t="s">
        <v>1</v>
      </c>
      <c r="C3" s="69"/>
      <c r="D3" s="68" t="s">
        <v>2</v>
      </c>
      <c r="E3" s="69"/>
      <c r="F3" s="68" t="s">
        <v>3</v>
      </c>
      <c r="G3" s="69"/>
      <c r="H3" s="68" t="s">
        <v>0</v>
      </c>
      <c r="I3" s="69"/>
    </row>
    <row r="4" spans="1:9" s="66" customFormat="1" ht="50.25" customHeight="1">
      <c r="A4" s="70" t="s">
        <v>6</v>
      </c>
      <c r="B4" s="71" t="s">
        <v>7</v>
      </c>
      <c r="C4" s="10" t="s">
        <v>8</v>
      </c>
      <c r="D4" s="71" t="s">
        <v>7</v>
      </c>
      <c r="E4" s="10" t="s">
        <v>8</v>
      </c>
      <c r="F4" s="71" t="s">
        <v>7</v>
      </c>
      <c r="G4" s="10" t="s">
        <v>8</v>
      </c>
      <c r="H4" s="71" t="s">
        <v>4</v>
      </c>
      <c r="I4" s="10" t="s">
        <v>5</v>
      </c>
    </row>
    <row r="5" spans="1:9" s="65" customFormat="1">
      <c r="A5" s="79" t="s">
        <v>9</v>
      </c>
      <c r="B5" s="80">
        <v>129</v>
      </c>
      <c r="C5" s="81">
        <v>4899823.681247279</v>
      </c>
      <c r="D5" s="80">
        <v>360</v>
      </c>
      <c r="E5" s="81">
        <v>13202283.940889291</v>
      </c>
      <c r="F5" s="80">
        <v>9</v>
      </c>
      <c r="G5" s="81">
        <v>292571.89365399355</v>
      </c>
      <c r="H5" s="80">
        <v>498</v>
      </c>
      <c r="I5" s="81">
        <v>18394679.515790567</v>
      </c>
    </row>
    <row r="6" spans="1:9">
      <c r="A6" s="74" t="s">
        <v>10</v>
      </c>
      <c r="B6" s="23">
        <v>36</v>
      </c>
      <c r="C6" s="24">
        <v>1271407.6189649352</v>
      </c>
      <c r="D6" s="23">
        <v>38</v>
      </c>
      <c r="E6" s="24">
        <v>1342041.3755740984</v>
      </c>
      <c r="F6" s="23">
        <v>2</v>
      </c>
      <c r="G6" s="24">
        <v>70633.756609163043</v>
      </c>
      <c r="H6" s="23">
        <v>76</v>
      </c>
      <c r="I6" s="24">
        <v>2684082.7511481969</v>
      </c>
    </row>
    <row r="7" spans="1:9">
      <c r="A7" s="67" t="s">
        <v>11</v>
      </c>
      <c r="B7" s="17">
        <v>36</v>
      </c>
      <c r="C7" s="18">
        <v>1271407.6189649352</v>
      </c>
      <c r="D7" s="17">
        <v>37</v>
      </c>
      <c r="E7" s="18">
        <v>1306724.4972695168</v>
      </c>
      <c r="F7" s="17">
        <v>2</v>
      </c>
      <c r="G7" s="18">
        <v>70633.756609163043</v>
      </c>
      <c r="H7" s="17"/>
      <c r="I7" s="18"/>
    </row>
    <row r="8" spans="1:9">
      <c r="A8" s="67" t="s">
        <v>12</v>
      </c>
      <c r="B8" s="9"/>
      <c r="C8" s="13"/>
      <c r="D8" s="9">
        <v>1</v>
      </c>
      <c r="E8" s="13">
        <v>35316.878304581522</v>
      </c>
      <c r="F8" s="9"/>
      <c r="G8" s="13"/>
      <c r="H8" s="9"/>
      <c r="I8" s="13"/>
    </row>
    <row r="9" spans="1:9">
      <c r="A9" s="67" t="s">
        <v>13</v>
      </c>
      <c r="B9" s="9"/>
      <c r="C9" s="13"/>
      <c r="D9" s="9"/>
      <c r="E9" s="13"/>
      <c r="F9" s="9"/>
      <c r="G9" s="13"/>
      <c r="H9" s="9"/>
      <c r="I9" s="13"/>
    </row>
    <row r="10" spans="1:9">
      <c r="A10" s="67" t="s">
        <v>14</v>
      </c>
      <c r="B10" s="9"/>
      <c r="C10" s="13"/>
      <c r="D10" s="9"/>
      <c r="E10" s="13"/>
      <c r="F10" s="9"/>
      <c r="G10" s="13"/>
      <c r="H10" s="9"/>
      <c r="I10" s="13"/>
    </row>
    <row r="11" spans="1:9">
      <c r="A11" s="67" t="s">
        <v>15</v>
      </c>
      <c r="B11" s="9"/>
      <c r="C11" s="13"/>
      <c r="D11" s="9"/>
      <c r="E11" s="13"/>
      <c r="F11" s="9"/>
      <c r="G11" s="13"/>
      <c r="H11" s="9"/>
      <c r="I11" s="13"/>
    </row>
    <row r="12" spans="1:9">
      <c r="A12" s="67" t="s">
        <v>16</v>
      </c>
      <c r="B12" s="9"/>
      <c r="C12" s="13"/>
      <c r="D12" s="9"/>
      <c r="E12" s="13"/>
      <c r="F12" s="9"/>
      <c r="G12" s="13"/>
      <c r="H12" s="9"/>
      <c r="I12" s="13"/>
    </row>
    <row r="13" spans="1:9">
      <c r="A13" s="67" t="s">
        <v>17</v>
      </c>
      <c r="B13" s="9"/>
      <c r="C13" s="13"/>
      <c r="D13" s="9"/>
      <c r="E13" s="13"/>
      <c r="F13" s="9"/>
      <c r="G13" s="13"/>
      <c r="H13" s="9"/>
      <c r="I13" s="13"/>
    </row>
    <row r="14" spans="1:9">
      <c r="A14" s="67" t="s">
        <v>18</v>
      </c>
      <c r="B14" s="9"/>
      <c r="C14" s="13"/>
      <c r="D14" s="9"/>
      <c r="E14" s="13"/>
      <c r="F14" s="9"/>
      <c r="G14" s="13"/>
      <c r="H14" s="9"/>
      <c r="I14" s="13"/>
    </row>
    <row r="15" spans="1:9">
      <c r="A15" s="74" t="s">
        <v>19</v>
      </c>
      <c r="B15" s="23">
        <v>74</v>
      </c>
      <c r="C15" s="24">
        <v>3031133.9003829784</v>
      </c>
      <c r="D15" s="23">
        <v>176</v>
      </c>
      <c r="E15" s="24">
        <v>7231247.135522943</v>
      </c>
      <c r="F15" s="23"/>
      <c r="G15" s="24"/>
      <c r="H15" s="23">
        <v>250</v>
      </c>
      <c r="I15" s="24">
        <v>10262381.035905922</v>
      </c>
    </row>
    <row r="16" spans="1:9">
      <c r="A16" s="67" t="s">
        <v>20</v>
      </c>
      <c r="B16" s="9"/>
      <c r="C16" s="13"/>
      <c r="D16" s="9"/>
      <c r="E16" s="13"/>
      <c r="F16" s="9"/>
      <c r="G16" s="13"/>
      <c r="H16" s="9"/>
      <c r="I16" s="13"/>
    </row>
    <row r="17" spans="1:9">
      <c r="A17" s="67" t="s">
        <v>21</v>
      </c>
      <c r="B17" s="17">
        <v>17</v>
      </c>
      <c r="C17" s="18">
        <v>698472.73468119174</v>
      </c>
      <c r="D17" s="17">
        <v>13</v>
      </c>
      <c r="E17" s="18">
        <v>534126.20887385251</v>
      </c>
      <c r="F17" s="17"/>
      <c r="G17" s="18"/>
      <c r="H17" s="17"/>
      <c r="I17" s="18"/>
    </row>
    <row r="18" spans="1:9">
      <c r="A18" s="67" t="s">
        <v>22</v>
      </c>
      <c r="B18" s="9"/>
      <c r="C18" s="13"/>
      <c r="D18" s="9"/>
      <c r="E18" s="13"/>
      <c r="F18" s="9"/>
      <c r="G18" s="13"/>
      <c r="H18" s="9"/>
      <c r="I18" s="13"/>
    </row>
    <row r="19" spans="1:9">
      <c r="A19" s="67" t="s">
        <v>23</v>
      </c>
      <c r="B19" s="17">
        <v>1</v>
      </c>
      <c r="C19" s="18">
        <v>40536.304752634809</v>
      </c>
      <c r="D19" s="9"/>
      <c r="E19" s="13"/>
      <c r="F19" s="9"/>
      <c r="G19" s="13"/>
      <c r="H19" s="9"/>
      <c r="I19" s="13"/>
    </row>
    <row r="20" spans="1:9">
      <c r="A20" s="67" t="s">
        <v>24</v>
      </c>
      <c r="B20" s="17">
        <v>9</v>
      </c>
      <c r="C20" s="18">
        <v>364826.74277371331</v>
      </c>
      <c r="D20" s="9"/>
      <c r="E20" s="13"/>
      <c r="F20" s="9"/>
      <c r="G20" s="13"/>
      <c r="H20" s="9"/>
      <c r="I20" s="13"/>
    </row>
    <row r="21" spans="1:9">
      <c r="A21" s="67" t="s">
        <v>25</v>
      </c>
      <c r="B21" s="9"/>
      <c r="C21" s="13"/>
      <c r="D21" s="9"/>
      <c r="E21" s="13"/>
      <c r="F21" s="9"/>
      <c r="G21" s="13"/>
      <c r="H21" s="9"/>
      <c r="I21" s="13"/>
    </row>
    <row r="22" spans="1:9">
      <c r="A22" s="67" t="s">
        <v>26</v>
      </c>
      <c r="B22" s="17">
        <v>16</v>
      </c>
      <c r="C22" s="18">
        <v>657386.10322935693</v>
      </c>
      <c r="D22" s="17">
        <v>163</v>
      </c>
      <c r="E22" s="18">
        <v>6697120.926649089</v>
      </c>
      <c r="F22" s="17"/>
      <c r="G22" s="18"/>
      <c r="H22" s="17"/>
      <c r="I22" s="18"/>
    </row>
    <row r="23" spans="1:9">
      <c r="A23" s="67" t="s">
        <v>27</v>
      </c>
      <c r="B23" s="9">
        <v>2</v>
      </c>
      <c r="C23" s="13">
        <v>82173.262903669616</v>
      </c>
      <c r="D23" s="9"/>
      <c r="E23" s="13"/>
      <c r="F23" s="9"/>
      <c r="G23" s="13"/>
      <c r="H23" s="9"/>
      <c r="I23" s="13"/>
    </row>
    <row r="24" spans="1:9">
      <c r="A24" s="67" t="s">
        <v>28</v>
      </c>
      <c r="B24" s="9"/>
      <c r="C24" s="13"/>
      <c r="D24" s="9"/>
      <c r="E24" s="13"/>
      <c r="F24" s="9"/>
      <c r="G24" s="13"/>
      <c r="H24" s="9"/>
      <c r="I24" s="13"/>
    </row>
    <row r="25" spans="1:9">
      <c r="A25" s="67" t="s">
        <v>29</v>
      </c>
      <c r="B25" s="9"/>
      <c r="C25" s="13"/>
      <c r="D25" s="9"/>
      <c r="E25" s="13"/>
      <c r="F25" s="9"/>
      <c r="G25" s="13"/>
      <c r="H25" s="9"/>
      <c r="I25" s="13"/>
    </row>
    <row r="26" spans="1:9">
      <c r="A26" s="67" t="s">
        <v>30</v>
      </c>
      <c r="B26" s="17">
        <v>5</v>
      </c>
      <c r="C26" s="18">
        <v>205433.15725917404</v>
      </c>
      <c r="D26" s="9"/>
      <c r="E26" s="13"/>
      <c r="F26" s="9"/>
      <c r="G26" s="13"/>
      <c r="H26" s="9"/>
      <c r="I26" s="13"/>
    </row>
    <row r="27" spans="1:9">
      <c r="A27" s="67" t="s">
        <v>31</v>
      </c>
      <c r="B27" s="9">
        <v>4</v>
      </c>
      <c r="C27" s="13">
        <v>162145.21901053924</v>
      </c>
      <c r="D27" s="9"/>
      <c r="E27" s="13"/>
      <c r="F27" s="9"/>
      <c r="G27" s="13"/>
      <c r="H27" s="9"/>
      <c r="I27" s="13"/>
    </row>
    <row r="28" spans="1:9">
      <c r="A28" s="67" t="s">
        <v>32</v>
      </c>
      <c r="B28" s="9">
        <v>4</v>
      </c>
      <c r="C28" s="13">
        <v>162145.21901053924</v>
      </c>
      <c r="D28" s="9"/>
      <c r="E28" s="13"/>
      <c r="F28" s="9"/>
      <c r="G28" s="13"/>
      <c r="H28" s="9"/>
      <c r="I28" s="13"/>
    </row>
    <row r="29" spans="1:9">
      <c r="A29" s="67" t="s">
        <v>33</v>
      </c>
      <c r="B29" s="9">
        <v>10</v>
      </c>
      <c r="C29" s="13">
        <v>405363.04752634815</v>
      </c>
      <c r="D29" s="9"/>
      <c r="E29" s="13"/>
      <c r="F29" s="9"/>
      <c r="G29" s="13"/>
      <c r="H29" s="9"/>
      <c r="I29" s="13"/>
    </row>
    <row r="30" spans="1:9">
      <c r="A30" s="67" t="s">
        <v>34</v>
      </c>
      <c r="B30" s="9">
        <v>6</v>
      </c>
      <c r="C30" s="13">
        <v>252652.10923580889</v>
      </c>
      <c r="D30" s="9"/>
      <c r="E30" s="13"/>
      <c r="F30" s="9"/>
      <c r="G30" s="13"/>
      <c r="H30" s="9"/>
      <c r="I30" s="13"/>
    </row>
    <row r="31" spans="1:9">
      <c r="A31" s="67" t="s">
        <v>35</v>
      </c>
      <c r="B31" s="9"/>
      <c r="C31" s="13"/>
      <c r="D31" s="9"/>
      <c r="E31" s="13"/>
      <c r="F31" s="9"/>
      <c r="G31" s="13"/>
      <c r="H31" s="9"/>
      <c r="I31" s="13"/>
    </row>
    <row r="32" spans="1:9">
      <c r="A32" s="67" t="s">
        <v>36</v>
      </c>
      <c r="B32" s="9"/>
      <c r="C32" s="13"/>
      <c r="D32" s="9"/>
      <c r="E32" s="13"/>
      <c r="F32" s="9"/>
      <c r="G32" s="13"/>
      <c r="H32" s="9"/>
      <c r="I32" s="13"/>
    </row>
    <row r="33" spans="1:9">
      <c r="A33" s="74" t="s">
        <v>37</v>
      </c>
      <c r="B33" s="23">
        <v>19</v>
      </c>
      <c r="C33" s="24">
        <v>597282.16189936886</v>
      </c>
      <c r="D33" s="23">
        <v>146</v>
      </c>
      <c r="E33" s="24">
        <v>4628995.4297921769</v>
      </c>
      <c r="F33" s="23">
        <v>7</v>
      </c>
      <c r="G33" s="24">
        <v>221938.13704483051</v>
      </c>
      <c r="H33" s="23">
        <v>172</v>
      </c>
      <c r="I33" s="24">
        <v>5448215.7287363764</v>
      </c>
    </row>
    <row r="34" spans="1:9">
      <c r="A34" s="67" t="s">
        <v>38</v>
      </c>
      <c r="B34" s="9"/>
      <c r="C34" s="13"/>
      <c r="D34" s="9"/>
      <c r="E34" s="13"/>
      <c r="F34" s="9"/>
      <c r="G34" s="13"/>
      <c r="H34" s="9"/>
      <c r="I34" s="13"/>
    </row>
    <row r="35" spans="1:9">
      <c r="A35" s="67" t="s">
        <v>39</v>
      </c>
      <c r="B35" s="17">
        <v>6</v>
      </c>
      <c r="C35" s="18">
        <v>178929.93804676904</v>
      </c>
      <c r="D35" s="9"/>
      <c r="E35" s="13"/>
      <c r="F35" s="9"/>
      <c r="G35" s="13"/>
      <c r="H35" s="9"/>
      <c r="I35" s="13"/>
    </row>
    <row r="36" spans="1:9">
      <c r="A36" s="67" t="s">
        <v>40</v>
      </c>
      <c r="B36" s="9"/>
      <c r="C36" s="13"/>
      <c r="D36" s="9"/>
      <c r="E36" s="13"/>
      <c r="F36" s="9"/>
      <c r="G36" s="13"/>
      <c r="H36" s="9"/>
      <c r="I36" s="13"/>
    </row>
    <row r="37" spans="1:9">
      <c r="A37" s="67" t="s">
        <v>41</v>
      </c>
      <c r="B37" s="9">
        <v>1</v>
      </c>
      <c r="C37" s="13">
        <v>37886.846061461503</v>
      </c>
      <c r="D37" s="9"/>
      <c r="E37" s="13"/>
      <c r="F37" s="9"/>
      <c r="G37" s="13"/>
      <c r="H37" s="9"/>
      <c r="I37" s="13"/>
    </row>
    <row r="38" spans="1:9">
      <c r="A38" s="67" t="s">
        <v>42</v>
      </c>
      <c r="B38" s="9">
        <v>12</v>
      </c>
      <c r="C38" s="13">
        <v>380465.37779113813</v>
      </c>
      <c r="D38" s="9">
        <v>146</v>
      </c>
      <c r="E38" s="13">
        <v>4628995.4297921769</v>
      </c>
      <c r="F38" s="9"/>
      <c r="G38" s="13"/>
      <c r="H38" s="9"/>
      <c r="I38" s="13"/>
    </row>
    <row r="39" spans="1:9">
      <c r="A39" s="75" t="s">
        <v>43</v>
      </c>
      <c r="B39" s="17"/>
      <c r="C39" s="18"/>
      <c r="D39" s="17"/>
      <c r="E39" s="18"/>
      <c r="F39" s="17">
        <v>7</v>
      </c>
      <c r="G39" s="18">
        <v>221938.13704483051</v>
      </c>
      <c r="H39" s="17"/>
      <c r="I39" s="18"/>
    </row>
    <row r="40" spans="1:9">
      <c r="A40" s="67" t="s">
        <v>44</v>
      </c>
      <c r="B40" s="9"/>
      <c r="C40" s="13"/>
      <c r="D40" s="9"/>
      <c r="E40" s="13"/>
      <c r="F40" s="9"/>
      <c r="G40" s="13"/>
      <c r="H40" s="9"/>
      <c r="I40" s="13"/>
    </row>
    <row r="41" spans="1:9">
      <c r="A41" s="67" t="s">
        <v>45</v>
      </c>
      <c r="B41" s="9"/>
      <c r="C41" s="13"/>
      <c r="D41" s="9"/>
      <c r="E41" s="13"/>
      <c r="F41" s="9"/>
      <c r="G41" s="13"/>
      <c r="H41" s="9"/>
      <c r="I41" s="13"/>
    </row>
    <row r="42" spans="1:9">
      <c r="A42" s="76" t="s">
        <v>46</v>
      </c>
      <c r="B42" s="25"/>
      <c r="C42" s="26"/>
      <c r="D42" s="25"/>
      <c r="E42" s="26"/>
      <c r="F42" s="25"/>
      <c r="G42" s="26"/>
      <c r="H42" s="25"/>
      <c r="I42" s="26"/>
    </row>
    <row r="43" spans="1:9">
      <c r="A43" s="74" t="s">
        <v>19</v>
      </c>
      <c r="B43" s="23"/>
      <c r="C43" s="24"/>
      <c r="D43" s="23"/>
      <c r="E43" s="24"/>
      <c r="F43" s="23"/>
      <c r="G43" s="24"/>
      <c r="H43" s="23"/>
      <c r="I43" s="24"/>
    </row>
    <row r="44" spans="1:9">
      <c r="A44" s="67" t="s">
        <v>47</v>
      </c>
      <c r="B44" s="9"/>
      <c r="C44" s="13"/>
      <c r="D44" s="9"/>
      <c r="E44" s="13"/>
      <c r="F44" s="9"/>
      <c r="G44" s="13"/>
      <c r="H44" s="9"/>
      <c r="I44" s="13"/>
    </row>
    <row r="45" spans="1:9">
      <c r="A45" s="77" t="s">
        <v>48</v>
      </c>
      <c r="B45" s="72">
        <v>50</v>
      </c>
      <c r="C45" s="73">
        <v>5508627.3558320776</v>
      </c>
      <c r="D45" s="72"/>
      <c r="E45" s="73"/>
      <c r="F45" s="72">
        <v>5</v>
      </c>
      <c r="G45" s="73">
        <v>550862.73558320769</v>
      </c>
      <c r="H45" s="72">
        <v>55</v>
      </c>
      <c r="I45" s="73">
        <v>6059490.0914152851</v>
      </c>
    </row>
    <row r="46" spans="1:9">
      <c r="A46" s="74" t="s">
        <v>19</v>
      </c>
      <c r="B46" s="23">
        <v>50</v>
      </c>
      <c r="C46" s="24">
        <v>5508627.3558320776</v>
      </c>
      <c r="D46" s="23"/>
      <c r="E46" s="24"/>
      <c r="F46" s="23">
        <v>5</v>
      </c>
      <c r="G46" s="24">
        <v>550862.73558320769</v>
      </c>
      <c r="H46" s="23">
        <v>55</v>
      </c>
      <c r="I46" s="24">
        <v>6059490.0914152851</v>
      </c>
    </row>
    <row r="47" spans="1:9" s="4" customFormat="1">
      <c r="A47" s="78" t="s">
        <v>49</v>
      </c>
      <c r="B47" s="21">
        <v>50</v>
      </c>
      <c r="C47" s="22">
        <v>5508627.3558320776</v>
      </c>
      <c r="D47" s="21"/>
      <c r="E47" s="22"/>
      <c r="F47" s="21">
        <v>5</v>
      </c>
      <c r="G47" s="22">
        <v>550862.73558320769</v>
      </c>
      <c r="H47" s="21"/>
      <c r="I47" s="22"/>
    </row>
    <row r="48" spans="1:9">
      <c r="A48" s="76" t="s">
        <v>50</v>
      </c>
      <c r="B48" s="25"/>
      <c r="C48" s="26"/>
      <c r="D48" s="25"/>
      <c r="E48" s="26"/>
      <c r="F48" s="25"/>
      <c r="G48" s="26"/>
      <c r="H48" s="25"/>
      <c r="I48" s="26"/>
    </row>
    <row r="49" spans="1:9">
      <c r="A49" s="74" t="s">
        <v>10</v>
      </c>
      <c r="B49" s="9"/>
      <c r="C49" s="13"/>
      <c r="D49" s="9"/>
      <c r="E49" s="13"/>
      <c r="F49" s="9"/>
      <c r="G49" s="13"/>
      <c r="H49" s="9"/>
      <c r="I49" s="13"/>
    </row>
    <row r="50" spans="1:9">
      <c r="A50" s="67" t="s">
        <v>51</v>
      </c>
      <c r="B50" s="9"/>
      <c r="C50" s="13"/>
      <c r="D50" s="9"/>
      <c r="E50" s="13"/>
      <c r="F50" s="9"/>
      <c r="G50" s="13"/>
      <c r="H50" s="9"/>
      <c r="I50" s="13"/>
    </row>
    <row r="51" spans="1:9">
      <c r="A51" s="67" t="s">
        <v>17</v>
      </c>
      <c r="B51" s="9"/>
      <c r="C51" s="13"/>
      <c r="D51" s="9"/>
      <c r="E51" s="13"/>
      <c r="F51" s="9"/>
      <c r="G51" s="13"/>
      <c r="H51" s="9"/>
      <c r="I51" s="13"/>
    </row>
    <row r="52" spans="1:9">
      <c r="A52" s="67" t="s">
        <v>52</v>
      </c>
      <c r="B52" s="9"/>
      <c r="C52" s="13"/>
      <c r="D52" s="9"/>
      <c r="E52" s="13"/>
      <c r="F52" s="9"/>
      <c r="G52" s="13"/>
      <c r="H52" s="9"/>
      <c r="I52" s="13"/>
    </row>
    <row r="53" spans="1:9">
      <c r="A53" s="74" t="s">
        <v>37</v>
      </c>
      <c r="B53" s="23"/>
      <c r="C53" s="24"/>
      <c r="D53" s="23"/>
      <c r="E53" s="24"/>
      <c r="F53" s="23"/>
      <c r="G53" s="24"/>
      <c r="H53" s="23"/>
      <c r="I53" s="24"/>
    </row>
    <row r="54" spans="1:9">
      <c r="A54" s="67" t="s">
        <v>53</v>
      </c>
      <c r="B54" s="9"/>
      <c r="C54" s="13"/>
      <c r="D54" s="9"/>
      <c r="E54" s="13"/>
      <c r="F54" s="9"/>
      <c r="G54" s="13"/>
      <c r="H54" s="9"/>
      <c r="I54" s="13"/>
    </row>
    <row r="55" spans="1:9">
      <c r="A55" s="67" t="s">
        <v>54</v>
      </c>
      <c r="B55" s="9">
        <v>7</v>
      </c>
      <c r="C55" s="13">
        <v>608589.45641314972</v>
      </c>
      <c r="D55" s="9">
        <v>8</v>
      </c>
      <c r="E55" s="13">
        <v>695530.80732931395</v>
      </c>
      <c r="F55" s="9">
        <v>1</v>
      </c>
      <c r="G55" s="13">
        <v>86941.350916164258</v>
      </c>
      <c r="H55" s="9">
        <v>16</v>
      </c>
      <c r="I55" s="13">
        <v>1391061.6146586279</v>
      </c>
    </row>
    <row r="56" spans="1:9">
      <c r="A56" s="74" t="s">
        <v>19</v>
      </c>
      <c r="B56" s="23">
        <v>7</v>
      </c>
      <c r="C56" s="24">
        <v>608589.45641314972</v>
      </c>
      <c r="D56" s="23">
        <v>8</v>
      </c>
      <c r="E56" s="24">
        <v>695530.80732931395</v>
      </c>
      <c r="F56" s="23">
        <v>1</v>
      </c>
      <c r="G56" s="24">
        <v>86941.350916164258</v>
      </c>
      <c r="H56" s="23">
        <v>16</v>
      </c>
      <c r="I56" s="24">
        <v>1391061.6146586279</v>
      </c>
    </row>
    <row r="57" spans="1:9">
      <c r="A57" s="67" t="s">
        <v>55</v>
      </c>
      <c r="B57" s="9">
        <v>5</v>
      </c>
      <c r="C57" s="13">
        <v>434706.75458082126</v>
      </c>
      <c r="D57" s="9">
        <v>8</v>
      </c>
      <c r="E57" s="13">
        <v>695530.80732931395</v>
      </c>
      <c r="F57" s="9">
        <v>1</v>
      </c>
      <c r="G57" s="13">
        <v>86941.350916164258</v>
      </c>
      <c r="H57" s="9"/>
      <c r="I57" s="13"/>
    </row>
    <row r="58" spans="1:9">
      <c r="A58" s="67" t="s">
        <v>56</v>
      </c>
      <c r="B58" s="9"/>
      <c r="C58" s="13"/>
      <c r="D58" s="9"/>
      <c r="E58" s="13"/>
      <c r="F58" s="9"/>
      <c r="G58" s="13"/>
      <c r="H58" s="9"/>
      <c r="I58" s="13"/>
    </row>
    <row r="59" spans="1:9">
      <c r="A59" s="67" t="s">
        <v>57</v>
      </c>
      <c r="B59" s="9"/>
      <c r="C59" s="13"/>
      <c r="D59" s="9"/>
      <c r="E59" s="13"/>
      <c r="F59" s="9"/>
      <c r="G59" s="13"/>
      <c r="H59" s="9"/>
      <c r="I59" s="13"/>
    </row>
    <row r="60" spans="1:9">
      <c r="A60" s="67" t="s">
        <v>58</v>
      </c>
      <c r="B60" s="9">
        <v>2</v>
      </c>
      <c r="C60" s="13">
        <v>173882.70183232852</v>
      </c>
      <c r="D60" s="9"/>
      <c r="E60" s="13"/>
      <c r="F60" s="9"/>
      <c r="G60" s="13"/>
      <c r="H60" s="9"/>
      <c r="I60" s="13"/>
    </row>
    <row r="61" spans="1:9">
      <c r="A61" s="76" t="s">
        <v>59</v>
      </c>
      <c r="B61" s="25">
        <v>186</v>
      </c>
      <c r="C61" s="26">
        <v>11017040.493492505</v>
      </c>
      <c r="D61" s="25">
        <v>368</v>
      </c>
      <c r="E61" s="26">
        <v>13897814.748218603</v>
      </c>
      <c r="F61" s="25">
        <v>15</v>
      </c>
      <c r="G61" s="26">
        <v>930375.98015336553</v>
      </c>
      <c r="H61" s="25">
        <v>569</v>
      </c>
      <c r="I61" s="26">
        <v>25845231.221864473</v>
      </c>
    </row>
  </sheetData>
  <mergeCells count="4">
    <mergeCell ref="H3:I3"/>
    <mergeCell ref="B3:C3"/>
    <mergeCell ref="D3:E3"/>
    <mergeCell ref="F3:G3"/>
  </mergeCells>
  <printOptions gridLines="1"/>
  <pageMargins left="0.23622047244094491" right="0.19685039370078741" top="0.38" bottom="0.37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2"/>
  <sheetViews>
    <sheetView tabSelected="1" zoomScaleNormal="100" workbookViewId="0">
      <selection activeCell="J120" sqref="J120"/>
    </sheetView>
  </sheetViews>
  <sheetFormatPr defaultRowHeight="15"/>
  <cols>
    <col min="1" max="1" width="17.28515625" style="5" bestFit="1" customWidth="1"/>
    <col min="2" max="2" width="10.5703125" style="5" bestFit="1" customWidth="1"/>
    <col min="3" max="3" width="46.85546875" style="5" bestFit="1" customWidth="1"/>
    <col min="4" max="4" width="14.7109375" style="35" customWidth="1"/>
    <col min="5" max="5" width="18.42578125" style="35" customWidth="1"/>
    <col min="6" max="11" width="14.7109375" style="8" customWidth="1"/>
  </cols>
  <sheetData>
    <row r="1" spans="1:11" ht="19.5" thickBot="1">
      <c r="A1" s="36" t="s">
        <v>158</v>
      </c>
    </row>
    <row r="2" spans="1:11" ht="49.5" customHeight="1">
      <c r="A2" s="27" t="s">
        <v>145</v>
      </c>
      <c r="B2" s="28" t="s">
        <v>144</v>
      </c>
      <c r="C2" s="29" t="s">
        <v>143</v>
      </c>
      <c r="D2" s="30" t="s">
        <v>142</v>
      </c>
      <c r="E2" s="30" t="s">
        <v>141</v>
      </c>
      <c r="F2" s="30" t="s">
        <v>154</v>
      </c>
      <c r="G2" s="30" t="s">
        <v>153</v>
      </c>
      <c r="H2" s="30" t="s">
        <v>155</v>
      </c>
      <c r="I2" s="30" t="s">
        <v>8</v>
      </c>
      <c r="J2" s="30" t="s">
        <v>156</v>
      </c>
      <c r="K2" s="31" t="s">
        <v>8</v>
      </c>
    </row>
    <row r="3" spans="1:11">
      <c r="A3" s="32" t="s">
        <v>10</v>
      </c>
      <c r="B3" s="11" t="s">
        <v>128</v>
      </c>
      <c r="C3" s="12" t="s">
        <v>16</v>
      </c>
      <c r="D3" s="37">
        <f>IFERROR(VLOOKUP(C3,'[1]PIVOT ASL 8'!$A$6:$M$112,8,FALSE),"0")</f>
        <v>11</v>
      </c>
      <c r="E3" s="45">
        <f>IFERROR(VLOOKUP(C3,'[1]PIVOT ASL 8'!$A$6:$M$112,9,FALSE),"0")</f>
        <v>327142.88514579675</v>
      </c>
      <c r="F3" s="38"/>
      <c r="G3" s="47"/>
      <c r="H3" s="38"/>
      <c r="I3" s="47"/>
      <c r="J3" s="38"/>
      <c r="K3" s="39"/>
    </row>
    <row r="4" spans="1:11">
      <c r="A4" s="32" t="s">
        <v>10</v>
      </c>
      <c r="B4" s="11" t="s">
        <v>127</v>
      </c>
      <c r="C4" s="12" t="s">
        <v>12</v>
      </c>
      <c r="D4" s="37">
        <f>IFERROR(VLOOKUP(C4,'[1]PIVOT ASL 8'!$A$6:$M$112,8,FALSE),"0")</f>
        <v>72</v>
      </c>
      <c r="E4" s="45">
        <f>IFERROR(VLOOKUP(C4,'[1]PIVOT ASL 8'!$A$6:$M$112,9,FALSE),"0")</f>
        <v>2276931.894776267</v>
      </c>
      <c r="F4" s="38"/>
      <c r="G4" s="47"/>
      <c r="H4" s="38"/>
      <c r="I4" s="47"/>
      <c r="J4" s="38"/>
      <c r="K4" s="53"/>
    </row>
    <row r="5" spans="1:11">
      <c r="A5" s="32" t="s">
        <v>10</v>
      </c>
      <c r="B5" s="11" t="s">
        <v>126</v>
      </c>
      <c r="C5" s="12" t="s">
        <v>13</v>
      </c>
      <c r="D5" s="37">
        <f>IFERROR(VLOOKUP(C5,'[1]PIVOT ASL 8'!$A$6:$M$112,8,FALSE),"0")</f>
        <v>12</v>
      </c>
      <c r="E5" s="45">
        <f>IFERROR(VLOOKUP(C5,'[1]PIVOT ASL 8'!$A$6:$M$112,9,FALSE),"0")</f>
        <v>390612.20432057831</v>
      </c>
      <c r="F5" s="38"/>
      <c r="G5" s="47"/>
      <c r="H5" s="40">
        <v>1</v>
      </c>
      <c r="I5" s="52">
        <v>35316.878304581522</v>
      </c>
      <c r="J5" s="38"/>
      <c r="K5" s="53"/>
    </row>
    <row r="6" spans="1:11">
      <c r="A6" s="32" t="s">
        <v>10</v>
      </c>
      <c r="B6" s="11" t="s">
        <v>125</v>
      </c>
      <c r="C6" s="12" t="s">
        <v>11</v>
      </c>
      <c r="D6" s="37">
        <f>IFERROR(VLOOKUP(C6,'[1]PIVOT ASL 8'!$A$6:$M$112,8,FALSE),"0")</f>
        <v>52</v>
      </c>
      <c r="E6" s="45">
        <f>IFERROR(VLOOKUP(C6,'[1]PIVOT ASL 8'!$A$6:$M$112,9,FALSE),"0")</f>
        <v>1836477.6718382412</v>
      </c>
      <c r="F6" s="38">
        <v>36</v>
      </c>
      <c r="G6" s="48">
        <v>1271407.6189649352</v>
      </c>
      <c r="H6" s="38">
        <v>37</v>
      </c>
      <c r="I6" s="48">
        <v>1306724.4972695168</v>
      </c>
      <c r="J6" s="38">
        <v>2</v>
      </c>
      <c r="K6" s="54">
        <v>70633.756609163043</v>
      </c>
    </row>
    <row r="7" spans="1:11">
      <c r="A7" s="33" t="s">
        <v>10</v>
      </c>
      <c r="B7" s="14" t="s">
        <v>123</v>
      </c>
      <c r="C7" s="15" t="s">
        <v>14</v>
      </c>
      <c r="D7" s="41">
        <f>IFERROR(VLOOKUP(C7,'[1]PIVOT ASL 8'!$A$6:$M$112,8,FALSE),"0")</f>
        <v>32</v>
      </c>
      <c r="E7" s="46">
        <f>IFERROR(VLOOKUP(C7,'[1]PIVOT ASL 8'!$A$6:$M$112,9,FALSE),"0")</f>
        <v>1209774.464202076</v>
      </c>
      <c r="F7" s="38"/>
      <c r="G7" s="47"/>
      <c r="H7" s="38"/>
      <c r="I7" s="47"/>
      <c r="J7" s="38"/>
      <c r="K7" s="53"/>
    </row>
    <row r="8" spans="1:11">
      <c r="A8" s="32" t="s">
        <v>10</v>
      </c>
      <c r="B8" s="11" t="s">
        <v>120</v>
      </c>
      <c r="C8" s="12" t="s">
        <v>15</v>
      </c>
      <c r="D8" s="37">
        <f>IFERROR(VLOOKUP(C8,'[1]PIVOT ASL 8'!$A$6:$M$112,8,FALSE),"0")</f>
        <v>4</v>
      </c>
      <c r="E8" s="45">
        <f>IFERROR(VLOOKUP(C8,'[1]PIVOT ASL 8'!$A$6:$M$112,9,FALSE),"0")</f>
        <v>161011.23880659277</v>
      </c>
      <c r="F8" s="38"/>
      <c r="G8" s="47"/>
      <c r="H8" s="38"/>
      <c r="I8" s="47"/>
      <c r="J8" s="38"/>
      <c r="K8" s="53"/>
    </row>
    <row r="9" spans="1:11">
      <c r="A9" s="32" t="s">
        <v>17</v>
      </c>
      <c r="B9" s="11" t="s">
        <v>123</v>
      </c>
      <c r="C9" s="12" t="s">
        <v>18</v>
      </c>
      <c r="D9" s="37">
        <f>IFERROR(VLOOKUP(C9,'[1]PIVOT ASL 8'!$A$6:$M$112,8,FALSE),"0")</f>
        <v>3</v>
      </c>
      <c r="E9" s="45">
        <f>IFERROR(VLOOKUP(C9,'[1]PIVOT ASL 8'!$A$6:$M$112,9,FALSE),"0")</f>
        <v>106435.25103946668</v>
      </c>
      <c r="F9" s="38"/>
      <c r="G9" s="47"/>
      <c r="H9" s="38"/>
      <c r="I9" s="47"/>
      <c r="J9" s="38"/>
      <c r="K9" s="53"/>
    </row>
    <row r="10" spans="1:11" ht="25.5">
      <c r="A10" s="32" t="s">
        <v>17</v>
      </c>
      <c r="B10" s="11" t="s">
        <v>123</v>
      </c>
      <c r="C10" s="12" t="s">
        <v>140</v>
      </c>
      <c r="D10" s="37" t="str">
        <f>IFERROR(VLOOKUP(C10,'[1]PIVOT ASL 8'!$A$6:$M$112,8,FALSE),"0")</f>
        <v>0</v>
      </c>
      <c r="E10" s="45" t="str">
        <f>IFERROR(VLOOKUP(C10,'[1]PIVOT ASL 8'!$A$6:$M$112,9,FALSE),"0")</f>
        <v>0</v>
      </c>
      <c r="F10" s="38"/>
      <c r="G10" s="47"/>
      <c r="H10" s="38"/>
      <c r="I10" s="47"/>
      <c r="J10" s="38"/>
      <c r="K10" s="53"/>
    </row>
    <row r="11" spans="1:11" ht="25.5">
      <c r="A11" s="32" t="s">
        <v>17</v>
      </c>
      <c r="B11" s="11" t="s">
        <v>123</v>
      </c>
      <c r="C11" s="16" t="s">
        <v>139</v>
      </c>
      <c r="D11" s="37" t="str">
        <f>IFERROR(VLOOKUP(C11,'[1]PIVOT ASL 8'!$A$6:$M$112,8,FALSE),"0")</f>
        <v>0</v>
      </c>
      <c r="E11" s="45" t="str">
        <f>IFERROR(VLOOKUP(C11,'[1]PIVOT ASL 8'!$A$6:$M$112,9,FALSE),"0")</f>
        <v>0</v>
      </c>
      <c r="F11" s="38"/>
      <c r="G11" s="47"/>
      <c r="H11" s="38"/>
      <c r="I11" s="47"/>
      <c r="J11" s="38"/>
      <c r="K11" s="53"/>
    </row>
    <row r="12" spans="1:11">
      <c r="A12" s="32" t="s">
        <v>19</v>
      </c>
      <c r="B12" s="11" t="s">
        <v>126</v>
      </c>
      <c r="C12" s="12" t="s">
        <v>138</v>
      </c>
      <c r="D12" s="37" t="str">
        <f>IFERROR(VLOOKUP(C12,'[1]PIVOT ASL 8'!$A$6:$M$112,8,FALSE),"0")</f>
        <v>0</v>
      </c>
      <c r="E12" s="45" t="str">
        <f>IFERROR(VLOOKUP(C12,'[1]PIVOT ASL 8'!$A$6:$M$112,9,FALSE),"0")</f>
        <v>0</v>
      </c>
      <c r="F12" s="38"/>
      <c r="G12" s="47"/>
      <c r="H12" s="38"/>
      <c r="I12" s="47"/>
      <c r="J12" s="38"/>
      <c r="K12" s="53"/>
    </row>
    <row r="13" spans="1:11" ht="25.5">
      <c r="A13" s="32" t="s">
        <v>19</v>
      </c>
      <c r="B13" s="11" t="s">
        <v>125</v>
      </c>
      <c r="C13" s="12" t="s">
        <v>137</v>
      </c>
      <c r="D13" s="37">
        <f>IFERROR(VLOOKUP(C13,'[1]PIVOT ASL 8'!$A$6:$M$112,8,FALSE),"0")</f>
        <v>4</v>
      </c>
      <c r="E13" s="45">
        <f>IFERROR(VLOOKUP(C13,'[1]PIVOT ASL 8'!$A$6:$M$112,9,FALSE),"0")</f>
        <v>156069.47029000591</v>
      </c>
      <c r="F13" s="38"/>
      <c r="G13" s="47"/>
      <c r="H13" s="38"/>
      <c r="I13" s="47"/>
      <c r="J13" s="38"/>
      <c r="K13" s="53"/>
    </row>
    <row r="14" spans="1:11">
      <c r="A14" s="32" t="s">
        <v>19</v>
      </c>
      <c r="B14" s="11" t="s">
        <v>125</v>
      </c>
      <c r="C14" s="12" t="s">
        <v>136</v>
      </c>
      <c r="D14" s="37" t="str">
        <f>IFERROR(VLOOKUP(C14,'[1]PIVOT ASL 8'!$A$6:$M$112,8,FALSE),"0")</f>
        <v>0</v>
      </c>
      <c r="E14" s="45" t="str">
        <f>IFERROR(VLOOKUP(C14,'[1]PIVOT ASL 8'!$A$6:$M$112,9,FALSE),"0")</f>
        <v>0</v>
      </c>
      <c r="F14" s="38"/>
      <c r="G14" s="47"/>
      <c r="H14" s="38"/>
      <c r="I14" s="47"/>
      <c r="J14" s="38"/>
      <c r="K14" s="53"/>
    </row>
    <row r="15" spans="1:11">
      <c r="A15" s="32" t="s">
        <v>19</v>
      </c>
      <c r="B15" s="11" t="s">
        <v>123</v>
      </c>
      <c r="C15" s="12" t="s">
        <v>21</v>
      </c>
      <c r="D15" s="37">
        <f>IFERROR(VLOOKUP(C15,'[1]PIVOT ASL 8'!$A$6:$M$112,8,FALSE),"0")</f>
        <v>29</v>
      </c>
      <c r="E15" s="45">
        <f>IFERROR(VLOOKUP(C15,'[1]PIVOT ASL 8'!$A$6:$M$112,9,FALSE),"0")</f>
        <v>1191512.3121032096</v>
      </c>
      <c r="F15" s="38">
        <v>17</v>
      </c>
      <c r="G15" s="48">
        <v>698472.73468119174</v>
      </c>
      <c r="H15" s="38">
        <v>13</v>
      </c>
      <c r="I15" s="48">
        <v>534126.20887385251</v>
      </c>
      <c r="J15" s="38"/>
      <c r="K15" s="54"/>
    </row>
    <row r="16" spans="1:11">
      <c r="A16" s="32" t="s">
        <v>19</v>
      </c>
      <c r="B16" s="11" t="s">
        <v>123</v>
      </c>
      <c r="C16" s="12" t="s">
        <v>22</v>
      </c>
      <c r="D16" s="37">
        <f>IFERROR(VLOOKUP(C16,'[1]PIVOT ASL 8'!$A$6:$M$112,8,FALSE),"0")</f>
        <v>3</v>
      </c>
      <c r="E16" s="45">
        <f>IFERROR(VLOOKUP(C16,'[1]PIVOT ASL 8'!$A$6:$M$112,9,FALSE),"0")</f>
        <v>121608.91425790443</v>
      </c>
      <c r="F16" s="38"/>
      <c r="G16" s="47"/>
      <c r="H16" s="38"/>
      <c r="I16" s="47"/>
      <c r="J16" s="38"/>
      <c r="K16" s="53"/>
    </row>
    <row r="17" spans="1:11">
      <c r="A17" s="32" t="s">
        <v>19</v>
      </c>
      <c r="B17" s="11" t="s">
        <v>123</v>
      </c>
      <c r="C17" s="12" t="s">
        <v>23</v>
      </c>
      <c r="D17" s="37">
        <f>IFERROR(VLOOKUP(C17,'[1]PIVOT ASL 8'!$A$6:$M$112,8,FALSE),"0")</f>
        <v>32</v>
      </c>
      <c r="E17" s="45">
        <f>IFERROR(VLOOKUP(C17,'[1]PIVOT ASL 8'!$A$6:$M$112,9,FALSE),"0")</f>
        <v>1297161.7520843146</v>
      </c>
      <c r="F17" s="38">
        <v>1</v>
      </c>
      <c r="G17" s="48">
        <v>40536.304752634809</v>
      </c>
      <c r="H17" s="38"/>
      <c r="I17" s="48"/>
      <c r="J17" s="38"/>
      <c r="K17" s="54"/>
    </row>
    <row r="18" spans="1:11">
      <c r="A18" s="32" t="s">
        <v>19</v>
      </c>
      <c r="B18" s="11" t="s">
        <v>123</v>
      </c>
      <c r="C18" s="12" t="s">
        <v>24</v>
      </c>
      <c r="D18" s="37">
        <f>IFERROR(VLOOKUP(C18,'[1]PIVOT ASL 8'!$A$6:$M$112,8,FALSE),"0")</f>
        <v>78</v>
      </c>
      <c r="E18" s="45">
        <f>IFERROR(VLOOKUP(C18,'[1]PIVOT ASL 8'!$A$6:$M$112,9,FALSE),"0")</f>
        <v>3161831.7707055169</v>
      </c>
      <c r="F18" s="42">
        <v>9</v>
      </c>
      <c r="G18" s="49">
        <v>364826.74277371331</v>
      </c>
      <c r="H18" s="38"/>
      <c r="I18" s="47"/>
      <c r="J18" s="38"/>
      <c r="K18" s="53"/>
    </row>
    <row r="19" spans="1:11">
      <c r="A19" s="32" t="s">
        <v>19</v>
      </c>
      <c r="B19" s="11" t="s">
        <v>123</v>
      </c>
      <c r="C19" s="12" t="s">
        <v>25</v>
      </c>
      <c r="D19" s="37">
        <f>IFERROR(VLOOKUP(C19,'[1]PIVOT ASL 8'!$A$6:$M$112,8,FALSE),"0")</f>
        <v>3</v>
      </c>
      <c r="E19" s="45">
        <f>IFERROR(VLOOKUP(C19,'[1]PIVOT ASL 8'!$A$6:$M$112,9,FALSE),"0")</f>
        <v>121608.91425790443</v>
      </c>
      <c r="F19" s="38"/>
      <c r="G19" s="47"/>
      <c r="H19" s="38"/>
      <c r="I19" s="47"/>
      <c r="J19" s="38"/>
      <c r="K19" s="53"/>
    </row>
    <row r="20" spans="1:11">
      <c r="A20" s="32" t="s">
        <v>19</v>
      </c>
      <c r="B20" s="11" t="s">
        <v>123</v>
      </c>
      <c r="C20" s="12" t="s">
        <v>26</v>
      </c>
      <c r="D20" s="37">
        <f>IFERROR(VLOOKUP(C20,'[1]PIVOT ASL 8'!$A$6:$M$112,8,FALSE),"0")</f>
        <v>1251</v>
      </c>
      <c r="E20" s="45">
        <f>IFERROR(VLOOKUP(C20,'[1]PIVOT ASL 8'!$A$6:$M$112,9,FALSE),"0")</f>
        <v>51399375.946246132</v>
      </c>
      <c r="F20" s="38">
        <v>16</v>
      </c>
      <c r="G20" s="48">
        <v>657386.10322935693</v>
      </c>
      <c r="H20" s="38">
        <v>163</v>
      </c>
      <c r="I20" s="48">
        <v>6697120.926649089</v>
      </c>
      <c r="J20" s="38"/>
      <c r="K20" s="54"/>
    </row>
    <row r="21" spans="1:11">
      <c r="A21" s="32" t="s">
        <v>19</v>
      </c>
      <c r="B21" s="11" t="s">
        <v>123</v>
      </c>
      <c r="C21" s="12" t="s">
        <v>27</v>
      </c>
      <c r="D21" s="37">
        <f>IFERROR(VLOOKUP(C21,'[1]PIVOT ASL 8'!$A$6:$M$112,8,FALSE),"0")</f>
        <v>37</v>
      </c>
      <c r="E21" s="45">
        <f>IFERROR(VLOOKUP(C21,'[1]PIVOT ASL 8'!$A$6:$M$112,9,FALSE),"0")</f>
        <v>1520205.3637178889</v>
      </c>
      <c r="F21" s="38">
        <v>2</v>
      </c>
      <c r="G21" s="48">
        <v>82173.262903669616</v>
      </c>
      <c r="I21" s="48"/>
      <c r="J21" s="38"/>
      <c r="K21" s="38"/>
    </row>
    <row r="22" spans="1:11">
      <c r="A22" s="32" t="s">
        <v>19</v>
      </c>
      <c r="B22" s="11" t="s">
        <v>123</v>
      </c>
      <c r="C22" s="12" t="s">
        <v>28</v>
      </c>
      <c r="D22" s="37">
        <f>IFERROR(VLOOKUP(C22,'[1]PIVOT ASL 8'!$A$6:$M$112,8,FALSE),"0")</f>
        <v>16</v>
      </c>
      <c r="E22" s="45">
        <f>IFERROR(VLOOKUP(C22,'[1]PIVOT ASL 8'!$A$6:$M$112,9,FALSE),"0")</f>
        <v>648580.87604215718</v>
      </c>
      <c r="F22" s="38"/>
      <c r="G22" s="47"/>
      <c r="H22" s="38"/>
      <c r="I22" s="47"/>
      <c r="J22" s="38"/>
      <c r="K22" s="53"/>
    </row>
    <row r="23" spans="1:11">
      <c r="A23" s="32" t="s">
        <v>19</v>
      </c>
      <c r="B23" s="11" t="s">
        <v>123</v>
      </c>
      <c r="C23" s="12" t="s">
        <v>135</v>
      </c>
      <c r="D23" s="37">
        <f>IFERROR(VLOOKUP(C23,'[1]PIVOT ASL 8'!$A$6:$M$112,8,FALSE),"0")</f>
        <v>1</v>
      </c>
      <c r="E23" s="45">
        <f>IFERROR(VLOOKUP(C23,'[1]PIVOT ASL 8'!$A$6:$M$112,9,FALSE),"0")</f>
        <v>40536.304752634809</v>
      </c>
      <c r="F23" s="38"/>
      <c r="G23" s="47"/>
      <c r="H23" s="38"/>
      <c r="I23" s="47"/>
      <c r="J23" s="38"/>
      <c r="K23" s="53"/>
    </row>
    <row r="24" spans="1:11">
      <c r="A24" s="32" t="s">
        <v>19</v>
      </c>
      <c r="B24" s="11" t="s">
        <v>123</v>
      </c>
      <c r="C24" s="12" t="s">
        <v>134</v>
      </c>
      <c r="D24" s="37" t="str">
        <f>IFERROR(VLOOKUP(C24,'[1]PIVOT ASL 8'!$A$6:$M$112,8,FALSE),"0")</f>
        <v>0</v>
      </c>
      <c r="E24" s="45" t="str">
        <f>IFERROR(VLOOKUP(C24,'[1]PIVOT ASL 8'!$A$6:$M$112,9,FALSE),"0")</f>
        <v>0</v>
      </c>
      <c r="F24" s="38"/>
      <c r="G24" s="47"/>
      <c r="H24" s="38"/>
      <c r="I24" s="47"/>
      <c r="J24" s="38"/>
      <c r="K24" s="53"/>
    </row>
    <row r="25" spans="1:11" ht="25.5">
      <c r="A25" s="32" t="s">
        <v>19</v>
      </c>
      <c r="B25" s="11" t="s">
        <v>123</v>
      </c>
      <c r="C25" s="12" t="s">
        <v>29</v>
      </c>
      <c r="D25" s="37">
        <f>IFERROR(VLOOKUP(C25,'[1]PIVOT ASL 8'!$A$6:$M$112,8,FALSE),"0")</f>
        <v>3</v>
      </c>
      <c r="E25" s="45">
        <f>IFERROR(VLOOKUP(C25,'[1]PIVOT ASL 8'!$A$6:$M$112,9,FALSE),"0")</f>
        <v>121608.91425790443</v>
      </c>
      <c r="F25" s="38"/>
      <c r="G25" s="47"/>
      <c r="H25" s="38"/>
      <c r="I25" s="47"/>
      <c r="J25" s="38"/>
      <c r="K25" s="53"/>
    </row>
    <row r="26" spans="1:11">
      <c r="A26" s="32" t="s">
        <v>19</v>
      </c>
      <c r="B26" s="11" t="s">
        <v>123</v>
      </c>
      <c r="C26" s="12" t="s">
        <v>30</v>
      </c>
      <c r="D26" s="37">
        <f>IFERROR(VLOOKUP(C26,'[1]PIVOT ASL 8'!$A$6:$M$112,8,FALSE),"0")</f>
        <v>71</v>
      </c>
      <c r="E26" s="45">
        <f>IFERROR(VLOOKUP(C26,'[1]PIVOT ASL 8'!$A$6:$M$112,9,FALSE),"0")</f>
        <v>2917150.8330802764</v>
      </c>
      <c r="F26" s="38">
        <v>5</v>
      </c>
      <c r="G26" s="48">
        <v>205433.15725917404</v>
      </c>
      <c r="H26" s="38"/>
      <c r="I26" s="48"/>
      <c r="J26" s="38"/>
      <c r="K26" s="54"/>
    </row>
    <row r="27" spans="1:11">
      <c r="A27" s="32" t="s">
        <v>19</v>
      </c>
      <c r="B27" s="11" t="s">
        <v>123</v>
      </c>
      <c r="C27" s="12" t="s">
        <v>31</v>
      </c>
      <c r="D27" s="37">
        <f>IFERROR(VLOOKUP(C27,'[1]PIVOT ASL 8'!$A$6:$M$112,8,FALSE),"0")</f>
        <v>4</v>
      </c>
      <c r="E27" s="45">
        <f>IFERROR(VLOOKUP(C27,'[1]PIVOT ASL 8'!$A$6:$M$112,9,FALSE),"0")</f>
        <v>162145.21901053924</v>
      </c>
      <c r="F27" s="38">
        <v>4</v>
      </c>
      <c r="G27" s="48">
        <v>162145.21901053924</v>
      </c>
      <c r="H27" s="38"/>
      <c r="I27" s="47"/>
      <c r="J27" s="38"/>
      <c r="K27" s="53"/>
    </row>
    <row r="28" spans="1:11" ht="25.5">
      <c r="A28" s="32" t="s">
        <v>19</v>
      </c>
      <c r="B28" s="11" t="s">
        <v>123</v>
      </c>
      <c r="C28" s="12" t="s">
        <v>133</v>
      </c>
      <c r="D28" s="37">
        <f>IFERROR(VLOOKUP(C28,'[1]PIVOT ASL 8'!$A$6:$M$112,8,FALSE),"0")</f>
        <v>110</v>
      </c>
      <c r="E28" s="45">
        <f>IFERROR(VLOOKUP(C28,'[1]PIVOT ASL 8'!$A$6:$M$112,9,FALSE),"0")</f>
        <v>4458993.5227898313</v>
      </c>
      <c r="F28" s="38">
        <v>4</v>
      </c>
      <c r="G28" s="48">
        <v>162145.21901053924</v>
      </c>
      <c r="H28" s="38"/>
      <c r="I28" s="47"/>
      <c r="J28" s="38"/>
      <c r="K28" s="53"/>
    </row>
    <row r="29" spans="1:11" ht="25.5">
      <c r="A29" s="32" t="s">
        <v>19</v>
      </c>
      <c r="B29" s="11" t="s">
        <v>123</v>
      </c>
      <c r="C29" s="12" t="s">
        <v>33</v>
      </c>
      <c r="D29" s="37">
        <f>IFERROR(VLOOKUP(C29,'[1]PIVOT ASL 8'!$A$6:$M$112,8,FALSE),"0")</f>
        <v>99</v>
      </c>
      <c r="E29" s="45">
        <f>IFERROR(VLOOKUP(C29,'[1]PIVOT ASL 8'!$A$6:$M$112,9,FALSE),"0")</f>
        <v>4013094.1705108485</v>
      </c>
      <c r="F29" s="38">
        <v>10</v>
      </c>
      <c r="G29" s="48">
        <v>405363.04752634815</v>
      </c>
      <c r="H29" s="38"/>
      <c r="I29" s="47"/>
      <c r="J29" s="38"/>
      <c r="K29" s="53"/>
    </row>
    <row r="30" spans="1:11">
      <c r="A30" s="32" t="s">
        <v>19</v>
      </c>
      <c r="B30" s="11" t="s">
        <v>123</v>
      </c>
      <c r="C30" s="12" t="s">
        <v>34</v>
      </c>
      <c r="D30" s="37">
        <f>IFERROR(VLOOKUP(C30,'[1]PIVOT ASL 8'!$A$6:$M$112,8,FALSE),"0")</f>
        <v>81</v>
      </c>
      <c r="E30" s="45">
        <f>IFERROR(VLOOKUP(C30,'[1]PIVOT ASL 8'!$A$6:$M$112,9,FALSE),"0")</f>
        <v>3410803.4746834142</v>
      </c>
      <c r="F30" s="38">
        <v>6</v>
      </c>
      <c r="G30" s="48">
        <v>252652.10923580889</v>
      </c>
      <c r="H30" s="38"/>
      <c r="I30" s="47"/>
      <c r="J30" s="38"/>
      <c r="K30" s="53"/>
    </row>
    <row r="31" spans="1:11">
      <c r="A31" s="32" t="s">
        <v>19</v>
      </c>
      <c r="B31" s="11" t="s">
        <v>123</v>
      </c>
      <c r="C31" s="12" t="s">
        <v>35</v>
      </c>
      <c r="D31" s="37">
        <f>IFERROR(VLOOKUP(C31,'[1]PIVOT ASL 8'!$A$6:$M$112,8,FALSE),"0")</f>
        <v>3</v>
      </c>
      <c r="E31" s="45">
        <f>IFERROR(VLOOKUP(C31,'[1]PIVOT ASL 8'!$A$6:$M$112,9,FALSE),"0")</f>
        <v>121608.91425790443</v>
      </c>
      <c r="F31" s="38"/>
      <c r="G31" s="47"/>
      <c r="H31" s="38"/>
      <c r="I31" s="47"/>
      <c r="J31" s="38"/>
      <c r="K31" s="53"/>
    </row>
    <row r="32" spans="1:11">
      <c r="A32" s="32" t="s">
        <v>19</v>
      </c>
      <c r="B32" s="11" t="s">
        <v>123</v>
      </c>
      <c r="C32" s="16" t="s">
        <v>132</v>
      </c>
      <c r="D32" s="37" t="str">
        <f>IFERROR(VLOOKUP(C32,'[1]PIVOT ASL 8'!$A$6:$M$112,8,FALSE),"0")</f>
        <v>0</v>
      </c>
      <c r="E32" s="45" t="str">
        <f>IFERROR(VLOOKUP(C32,'[1]PIVOT ASL 8'!$A$6:$M$112,9,FALSE),"0")</f>
        <v>0</v>
      </c>
      <c r="F32" s="38"/>
      <c r="G32" s="47"/>
      <c r="H32" s="38"/>
      <c r="I32" s="47"/>
      <c r="J32" s="38"/>
      <c r="K32" s="53"/>
    </row>
    <row r="33" spans="1:11" ht="25.5">
      <c r="A33" s="32" t="s">
        <v>19</v>
      </c>
      <c r="B33" s="11" t="s">
        <v>123</v>
      </c>
      <c r="C33" s="16" t="s">
        <v>131</v>
      </c>
      <c r="D33" s="37" t="str">
        <f>IFERROR(VLOOKUP(C33,'[1]PIVOT ASL 8'!$A$6:$M$112,8,FALSE),"0")</f>
        <v>0</v>
      </c>
      <c r="E33" s="45" t="str">
        <f>IFERROR(VLOOKUP(C33,'[1]PIVOT ASL 8'!$A$6:$M$112,9,FALSE),"0")</f>
        <v>0</v>
      </c>
      <c r="F33" s="38"/>
      <c r="G33" s="47"/>
      <c r="H33" s="38"/>
      <c r="I33" s="47"/>
      <c r="J33" s="38"/>
      <c r="K33" s="53"/>
    </row>
    <row r="34" spans="1:11" ht="25.5">
      <c r="A34" s="32" t="s">
        <v>19</v>
      </c>
      <c r="B34" s="11" t="s">
        <v>123</v>
      </c>
      <c r="C34" s="12" t="s">
        <v>130</v>
      </c>
      <c r="D34" s="37">
        <f>IFERROR(VLOOKUP(C34,'[1]PIVOT ASL 8'!$A$6:$M$112,8,FALSE),"0")</f>
        <v>1</v>
      </c>
      <c r="E34" s="45">
        <f>IFERROR(VLOOKUP(C34,'[1]PIVOT ASL 8'!$A$6:$M$112,9,FALSE),"0")</f>
        <v>40536.304752634809</v>
      </c>
      <c r="F34" s="38"/>
      <c r="G34" s="47"/>
      <c r="H34" s="38"/>
      <c r="I34" s="47"/>
      <c r="J34" s="38"/>
      <c r="K34" s="53"/>
    </row>
    <row r="35" spans="1:11">
      <c r="A35" s="32" t="s">
        <v>19</v>
      </c>
      <c r="B35" s="11" t="s">
        <v>120</v>
      </c>
      <c r="C35" s="12" t="s">
        <v>20</v>
      </c>
      <c r="D35" s="37">
        <f>IFERROR(VLOOKUP(C35,'[1]PIVOT ASL 8'!$A$6:$M$112,8,FALSE),"0")</f>
        <v>11</v>
      </c>
      <c r="E35" s="45">
        <f>IFERROR(VLOOKUP(C35,'[1]PIVOT ASL 8'!$A$6:$M$112,9,FALSE),"0")</f>
        <v>478873.88061884948</v>
      </c>
      <c r="F35" s="38"/>
      <c r="G35" s="47"/>
      <c r="H35" s="38"/>
      <c r="I35" s="47"/>
      <c r="J35" s="38"/>
      <c r="K35" s="53"/>
    </row>
    <row r="36" spans="1:11">
      <c r="A36" s="32" t="s">
        <v>19</v>
      </c>
      <c r="B36" s="11" t="s">
        <v>120</v>
      </c>
      <c r="C36" s="12" t="s">
        <v>129</v>
      </c>
      <c r="D36" s="37" t="str">
        <f>IFERROR(VLOOKUP(C36,'[1]PIVOT ASL 8'!$A$6:$M$112,8,FALSE),"0")</f>
        <v>0</v>
      </c>
      <c r="E36" s="45" t="str">
        <f>IFERROR(VLOOKUP(C36,'[1]PIVOT ASL 8'!$A$6:$M$112,9,FALSE),"0")</f>
        <v>0</v>
      </c>
      <c r="F36" s="38"/>
      <c r="G36" s="47"/>
      <c r="H36" s="38"/>
      <c r="I36" s="47"/>
      <c r="J36" s="38"/>
      <c r="K36" s="53"/>
    </row>
    <row r="37" spans="1:11">
      <c r="A37" s="32" t="s">
        <v>37</v>
      </c>
      <c r="B37" s="11" t="s">
        <v>128</v>
      </c>
      <c r="C37" s="12" t="s">
        <v>39</v>
      </c>
      <c r="D37" s="37">
        <f>IFERROR(VLOOKUP(C37,'[1]PIVOT ASL 8'!$A$6:$M$112,8,FALSE),"0")</f>
        <v>60</v>
      </c>
      <c r="E37" s="45">
        <f>IFERROR(VLOOKUP(C37,'[1]PIVOT ASL 8'!$A$6:$M$112,9,FALSE),"0")</f>
        <v>1789299.3804676931</v>
      </c>
      <c r="F37" s="38">
        <v>6</v>
      </c>
      <c r="G37" s="48">
        <v>178929.93804676904</v>
      </c>
      <c r="H37" s="38"/>
      <c r="I37" s="47"/>
      <c r="J37" s="38"/>
      <c r="K37" s="53"/>
    </row>
    <row r="38" spans="1:11">
      <c r="A38" s="32" t="s">
        <v>37</v>
      </c>
      <c r="B38" s="11" t="s">
        <v>127</v>
      </c>
      <c r="C38" s="12" t="s">
        <v>43</v>
      </c>
      <c r="D38" s="37">
        <f>IFERROR(VLOOKUP(C38,'[1]PIVOT ASL 8'!$A$6:$M$112,8,FALSE),"0")</f>
        <v>27</v>
      </c>
      <c r="E38" s="45">
        <f>IFERROR(VLOOKUP(C38,'[1]PIVOT ASL 8'!$A$6:$M$112,9,FALSE),"0")</f>
        <v>856047.10003006109</v>
      </c>
      <c r="F38" s="38"/>
      <c r="G38" s="48"/>
      <c r="H38" s="38"/>
      <c r="I38" s="48"/>
      <c r="J38" s="38">
        <v>7</v>
      </c>
      <c r="K38" s="54">
        <v>221938.13704483051</v>
      </c>
    </row>
    <row r="39" spans="1:11">
      <c r="A39" s="32" t="s">
        <v>37</v>
      </c>
      <c r="B39" s="11" t="s">
        <v>127</v>
      </c>
      <c r="C39" s="12" t="s">
        <v>44</v>
      </c>
      <c r="D39" s="37">
        <f>IFERROR(VLOOKUP(C39,'[1]PIVOT ASL 8'!$A$6:$M$112,8,FALSE),"0")</f>
        <v>1</v>
      </c>
      <c r="E39" s="45">
        <f>IFERROR(VLOOKUP(C39,'[1]PIVOT ASL 8'!$A$6:$M$112,9,FALSE),"0")</f>
        <v>31705.448149261501</v>
      </c>
      <c r="F39" s="38"/>
      <c r="G39" s="47"/>
      <c r="H39" s="38"/>
      <c r="I39" s="47"/>
      <c r="J39" s="38"/>
      <c r="K39" s="53"/>
    </row>
    <row r="40" spans="1:11">
      <c r="A40" s="32" t="s">
        <v>37</v>
      </c>
      <c r="B40" s="11" t="s">
        <v>126</v>
      </c>
      <c r="C40" s="12" t="s">
        <v>42</v>
      </c>
      <c r="D40" s="37">
        <f>IFERROR(VLOOKUP(C40,'[1]PIVOT ASL 8'!$A$6:$M$112,8,FALSE),"0")</f>
        <v>333</v>
      </c>
      <c r="E40" s="45">
        <f>IFERROR(VLOOKUP(C40,'[1]PIVOT ASL 8'!$A$6:$M$112,9,FALSE),"0")</f>
        <v>10557914.23370406</v>
      </c>
      <c r="F40" s="38">
        <v>12</v>
      </c>
      <c r="G40" s="48">
        <v>380465.37779113813</v>
      </c>
      <c r="H40" s="38">
        <v>146</v>
      </c>
      <c r="I40" s="48">
        <v>4628995.4297921769</v>
      </c>
      <c r="J40" s="38"/>
      <c r="K40" s="54"/>
    </row>
    <row r="41" spans="1:11">
      <c r="A41" s="32" t="s">
        <v>37</v>
      </c>
      <c r="B41" s="11" t="s">
        <v>126</v>
      </c>
      <c r="C41" s="12" t="s">
        <v>45</v>
      </c>
      <c r="D41" s="37">
        <f>IFERROR(VLOOKUP(C41,'[1]PIVOT ASL 8'!$A$6:$M$112,8,FALSE),"0")</f>
        <v>34</v>
      </c>
      <c r="E41" s="45">
        <f>IFERROR(VLOOKUP(C41,'[1]PIVOT ASL 8'!$A$6:$M$112,9,FALSE),"0")</f>
        <v>1130351.5215192912</v>
      </c>
      <c r="F41" s="38"/>
      <c r="G41" s="47"/>
      <c r="H41" s="38"/>
      <c r="I41" s="47"/>
      <c r="J41" s="38"/>
      <c r="K41" s="53"/>
    </row>
    <row r="42" spans="1:11">
      <c r="A42" s="32" t="s">
        <v>37</v>
      </c>
      <c r="B42" s="11" t="s">
        <v>125</v>
      </c>
      <c r="C42" s="12" t="s">
        <v>38</v>
      </c>
      <c r="D42" s="37">
        <f>IFERROR(VLOOKUP(C42,'[1]PIVOT ASL 8'!$A$6:$M$112,8,FALSE),"0")</f>
        <v>8</v>
      </c>
      <c r="E42" s="45">
        <f>IFERROR(VLOOKUP(C42,'[1]PIVOT ASL 8'!$A$6:$M$112,9,FALSE),"0")</f>
        <v>283186.17887782538</v>
      </c>
      <c r="F42" s="38"/>
      <c r="G42" s="47"/>
      <c r="H42" s="38"/>
      <c r="I42" s="47"/>
      <c r="J42" s="38"/>
      <c r="K42" s="53"/>
    </row>
    <row r="43" spans="1:11">
      <c r="A43" s="32" t="s">
        <v>37</v>
      </c>
      <c r="B43" s="11" t="s">
        <v>125</v>
      </c>
      <c r="C43" s="12" t="s">
        <v>124</v>
      </c>
      <c r="D43" s="37" t="str">
        <f>IFERROR(VLOOKUP(C43,'[1]PIVOT ASL 8'!$A$6:$M$112,8,FALSE),"0")</f>
        <v>0</v>
      </c>
      <c r="E43" s="45" t="str">
        <f>IFERROR(VLOOKUP(C43,'[1]PIVOT ASL 8'!$A$6:$M$112,9,FALSE),"0")</f>
        <v>0</v>
      </c>
      <c r="F43" s="38"/>
      <c r="G43" s="47"/>
      <c r="H43" s="38"/>
      <c r="I43" s="47"/>
      <c r="J43" s="38"/>
      <c r="K43" s="53"/>
    </row>
    <row r="44" spans="1:11">
      <c r="A44" s="32" t="s">
        <v>37</v>
      </c>
      <c r="B44" s="11" t="s">
        <v>123</v>
      </c>
      <c r="C44" s="12" t="s">
        <v>40</v>
      </c>
      <c r="D44" s="37">
        <f>IFERROR(VLOOKUP(C44,'[1]PIVOT ASL 8'!$A$6:$M$112,8,FALSE),"0")</f>
        <v>42</v>
      </c>
      <c r="E44" s="45">
        <f>IFERROR(VLOOKUP(C44,'[1]PIVOT ASL 8'!$A$6:$M$112,9,FALSE),"0")</f>
        <v>1591247.5345813844</v>
      </c>
      <c r="F44" s="38"/>
      <c r="G44" s="47"/>
      <c r="H44" s="38"/>
      <c r="I44" s="47"/>
      <c r="J44" s="38"/>
      <c r="K44" s="53"/>
    </row>
    <row r="45" spans="1:11">
      <c r="A45" s="32" t="s">
        <v>37</v>
      </c>
      <c r="B45" s="11" t="s">
        <v>123</v>
      </c>
      <c r="C45" s="12" t="s">
        <v>41</v>
      </c>
      <c r="D45" s="37">
        <f>IFERROR(VLOOKUP(C45,'[1]PIVOT ASL 8'!$A$6:$M$112,8,FALSE),"0")</f>
        <v>4</v>
      </c>
      <c r="E45" s="45">
        <f>IFERROR(VLOOKUP(C45,'[1]PIVOT ASL 8'!$A$6:$M$112,9,FALSE),"0")</f>
        <v>151547.38424584601</v>
      </c>
      <c r="F45" s="38">
        <v>1</v>
      </c>
      <c r="G45" s="48">
        <v>37886.846061461503</v>
      </c>
      <c r="H45" s="38"/>
      <c r="I45" s="47"/>
      <c r="J45" s="38"/>
      <c r="K45" s="53"/>
    </row>
    <row r="46" spans="1:11">
      <c r="A46" s="32" t="s">
        <v>37</v>
      </c>
      <c r="B46" s="11" t="s">
        <v>123</v>
      </c>
      <c r="C46" s="12" t="s">
        <v>122</v>
      </c>
      <c r="D46" s="37">
        <f>IFERROR(VLOOKUP(C46,'[1]PIVOT ASL 8'!$A$6:$M$112,8,FALSE),"0")</f>
        <v>0</v>
      </c>
      <c r="E46" s="45">
        <f>IFERROR(VLOOKUP(C46,'[1]PIVOT ASL 8'!$A$6:$M$112,9,FALSE),"0")</f>
        <v>0</v>
      </c>
      <c r="F46" s="38"/>
      <c r="G46" s="47"/>
      <c r="H46" s="38"/>
      <c r="I46" s="47"/>
      <c r="J46" s="38"/>
      <c r="K46" s="53"/>
    </row>
    <row r="47" spans="1:11">
      <c r="A47" s="32" t="s">
        <v>37</v>
      </c>
      <c r="B47" s="11" t="s">
        <v>120</v>
      </c>
      <c r="C47" s="12" t="s">
        <v>121</v>
      </c>
      <c r="D47" s="37" t="str">
        <f>IFERROR(VLOOKUP(C47,'[1]PIVOT ASL 8'!$A$6:$M$112,8,FALSE),"0")</f>
        <v>0</v>
      </c>
      <c r="E47" s="45" t="str">
        <f>IFERROR(VLOOKUP(C47,'[1]PIVOT ASL 8'!$A$6:$M$112,9,FALSE),"0")</f>
        <v>0</v>
      </c>
      <c r="F47" s="38"/>
      <c r="G47" s="47"/>
      <c r="H47" s="38"/>
      <c r="I47" s="47"/>
      <c r="J47" s="38"/>
      <c r="K47" s="53"/>
    </row>
    <row r="48" spans="1:11">
      <c r="A48" s="34" t="s">
        <v>37</v>
      </c>
      <c r="B48" s="20" t="s">
        <v>120</v>
      </c>
      <c r="C48" s="19" t="s">
        <v>119</v>
      </c>
      <c r="D48" s="37" t="str">
        <f>IFERROR(VLOOKUP(C48,'[1]PIVOT ASL 8'!$A$6:$M$112,8,FALSE),"0")</f>
        <v>0</v>
      </c>
      <c r="E48" s="45" t="str">
        <f>IFERROR(VLOOKUP(C48,'[1]PIVOT ASL 8'!$A$6:$M$112,9,FALSE),"0")</f>
        <v>0</v>
      </c>
      <c r="F48" s="38"/>
      <c r="G48" s="47"/>
      <c r="H48" s="38"/>
      <c r="I48" s="47"/>
      <c r="J48" s="38"/>
      <c r="K48" s="53"/>
    </row>
    <row r="49" spans="1:16">
      <c r="A49" s="32" t="s">
        <v>10</v>
      </c>
      <c r="B49" s="11" t="s">
        <v>61</v>
      </c>
      <c r="C49" s="12" t="s">
        <v>118</v>
      </c>
      <c r="D49" s="37">
        <f>IFERROR(VLOOKUP(C49,'[1]PIVOT ASL 8'!$A$6:$M$112,8,FALSE),"0")</f>
        <v>3</v>
      </c>
      <c r="E49" s="45">
        <f>IFERROR(VLOOKUP(C49,'[1]PIVOT ASL 8'!$A$6:$M$112,9,FALSE),"0")</f>
        <v>321330.2623019102</v>
      </c>
      <c r="F49" s="38"/>
      <c r="G49" s="47"/>
      <c r="H49" s="38"/>
      <c r="I49" s="47"/>
      <c r="J49" s="38"/>
      <c r="K49" s="53"/>
    </row>
    <row r="50" spans="1:16">
      <c r="A50" s="32" t="s">
        <v>17</v>
      </c>
      <c r="B50" s="11" t="s">
        <v>61</v>
      </c>
      <c r="C50" s="12" t="s">
        <v>117</v>
      </c>
      <c r="D50" s="37" t="str">
        <f>IFERROR(VLOOKUP(C50,'[1]PIVOT ASL 8'!$A$6:$M$112,8,FALSE),"0")</f>
        <v>0</v>
      </c>
      <c r="E50" s="45" t="str">
        <f>IFERROR(VLOOKUP(C50,'[1]PIVOT ASL 8'!$A$6:$M$112,9,FALSE),"0")</f>
        <v>0</v>
      </c>
      <c r="F50" s="38"/>
      <c r="G50" s="47"/>
      <c r="H50" s="38"/>
      <c r="I50" s="47"/>
      <c r="J50" s="38"/>
      <c r="K50" s="53"/>
    </row>
    <row r="51" spans="1:16">
      <c r="A51" s="32" t="s">
        <v>17</v>
      </c>
      <c r="B51" s="11" t="s">
        <v>61</v>
      </c>
      <c r="C51" s="12" t="s">
        <v>52</v>
      </c>
      <c r="D51" s="37">
        <f>IFERROR(VLOOKUP(C51,'[1]PIVOT ASL 8'!$A$6:$M$112,8,FALSE),"0")</f>
        <v>2</v>
      </c>
      <c r="E51" s="45">
        <f>IFERROR(VLOOKUP(C51,'[1]PIVOT ASL 8'!$A$6:$M$112,9,FALSE),"0")</f>
        <v>178540.31549226667</v>
      </c>
      <c r="F51" s="38"/>
      <c r="G51" s="47"/>
      <c r="H51" s="38"/>
      <c r="I51" s="47"/>
      <c r="J51" s="38"/>
      <c r="K51" s="53"/>
    </row>
    <row r="52" spans="1:16">
      <c r="A52" s="32" t="s">
        <v>19</v>
      </c>
      <c r="B52" s="11" t="s">
        <v>61</v>
      </c>
      <c r="C52" s="12" t="s">
        <v>55</v>
      </c>
      <c r="D52" s="37">
        <f>IFERROR(VLOOKUP(C52,'[1]PIVOT ASL 8'!$A$6:$M$112,8,FALSE),"0")</f>
        <v>47</v>
      </c>
      <c r="E52" s="45">
        <f>IFERROR(VLOOKUP(C52,'[1]PIVOT ASL 8'!$A$6:$M$112,9,FALSE),"0")</f>
        <v>4086243.4930597241</v>
      </c>
      <c r="F52" s="38">
        <v>5</v>
      </c>
      <c r="G52" s="48">
        <v>434706.75458082126</v>
      </c>
      <c r="H52" s="38">
        <v>8</v>
      </c>
      <c r="I52" s="48">
        <v>695530.80732931395</v>
      </c>
      <c r="J52" s="38">
        <v>1</v>
      </c>
      <c r="K52" s="54">
        <v>86941.350916164258</v>
      </c>
    </row>
    <row r="53" spans="1:16">
      <c r="A53" s="32" t="s">
        <v>19</v>
      </c>
      <c r="B53" s="11" t="s">
        <v>61</v>
      </c>
      <c r="C53" s="12" t="s">
        <v>116</v>
      </c>
      <c r="D53" s="37" t="str">
        <f>IFERROR(VLOOKUP(C53,'[1]PIVOT ASL 8'!$A$6:$M$112,8,FALSE),"0")</f>
        <v>0</v>
      </c>
      <c r="E53" s="45" t="str">
        <f>IFERROR(VLOOKUP(C53,'[1]PIVOT ASL 8'!$A$6:$M$112,9,FALSE),"0")</f>
        <v>0</v>
      </c>
      <c r="F53" s="38"/>
      <c r="G53" s="47"/>
      <c r="H53" s="38"/>
      <c r="I53" s="47"/>
      <c r="J53" s="38"/>
      <c r="K53" s="53"/>
    </row>
    <row r="54" spans="1:16">
      <c r="A54" s="32" t="s">
        <v>19</v>
      </c>
      <c r="B54" s="11" t="s">
        <v>61</v>
      </c>
      <c r="C54" s="12" t="s">
        <v>47</v>
      </c>
      <c r="D54" s="37">
        <f>IFERROR(VLOOKUP(C54,'[1]PIVOT ASL 8'!$A$6:$M$112,8,FALSE),"0")</f>
        <v>3</v>
      </c>
      <c r="E54" s="45">
        <f>IFERROR(VLOOKUP(C54,'[1]PIVOT ASL 8'!$A$6:$M$112,9,FALSE),"0")</f>
        <v>260824.05274849277</v>
      </c>
      <c r="F54" s="38"/>
      <c r="G54" s="47"/>
      <c r="H54" s="38"/>
      <c r="I54" s="47"/>
      <c r="J54" s="43"/>
      <c r="K54" s="55"/>
      <c r="L54" s="6"/>
      <c r="M54" s="6"/>
      <c r="N54" s="6"/>
      <c r="O54" s="6"/>
    </row>
    <row r="55" spans="1:16">
      <c r="A55" s="32" t="s">
        <v>19</v>
      </c>
      <c r="B55" s="11" t="s">
        <v>61</v>
      </c>
      <c r="C55" s="12" t="s">
        <v>56</v>
      </c>
      <c r="D55" s="37">
        <f>IFERROR(VLOOKUP(C55,'[1]PIVOT ASL 8'!$A$6:$M$112,8,FALSE),"0")</f>
        <v>1</v>
      </c>
      <c r="E55" s="45">
        <f>IFERROR(VLOOKUP(C55,'[1]PIVOT ASL 8'!$A$6:$M$112,9,FALSE),"0")</f>
        <v>86941.350916164258</v>
      </c>
      <c r="F55" s="38"/>
      <c r="G55" s="47"/>
      <c r="H55" s="38"/>
      <c r="I55" s="47"/>
      <c r="J55" s="43"/>
      <c r="K55" s="55"/>
      <c r="L55" s="7"/>
      <c r="M55" s="6"/>
      <c r="N55" s="7"/>
      <c r="O55" s="6"/>
      <c r="P55" s="1"/>
    </row>
    <row r="56" spans="1:16">
      <c r="A56" s="32" t="s">
        <v>19</v>
      </c>
      <c r="B56" s="11" t="s">
        <v>61</v>
      </c>
      <c r="C56" s="12" t="s">
        <v>57</v>
      </c>
      <c r="D56" s="37">
        <f>IFERROR(VLOOKUP(C56,'[1]PIVOT ASL 8'!$A$6:$M$112,8,FALSE),"0")</f>
        <v>2</v>
      </c>
      <c r="E56" s="45">
        <f>IFERROR(VLOOKUP(C56,'[1]PIVOT ASL 8'!$A$6:$M$112,9,FALSE),"0")</f>
        <v>173882.70183232852</v>
      </c>
      <c r="F56" s="38"/>
      <c r="G56" s="47"/>
      <c r="H56" s="38"/>
      <c r="I56" s="47"/>
      <c r="J56" s="43"/>
      <c r="K56" s="55"/>
      <c r="L56" s="7"/>
      <c r="M56" s="6"/>
      <c r="N56" s="7"/>
      <c r="O56" s="6"/>
      <c r="P56" s="3"/>
    </row>
    <row r="57" spans="1:16">
      <c r="A57" s="32" t="s">
        <v>19</v>
      </c>
      <c r="B57" s="11" t="s">
        <v>61</v>
      </c>
      <c r="C57" s="12" t="s">
        <v>58</v>
      </c>
      <c r="D57" s="37">
        <f>IFERROR(VLOOKUP(C57,'[1]PIVOT ASL 8'!$A$6:$M$112,8,FALSE),"0")</f>
        <v>77</v>
      </c>
      <c r="E57" s="45">
        <f>IFERROR(VLOOKUP(C57,'[1]PIVOT ASL 8'!$A$6:$M$112,9,FALSE),"0")</f>
        <v>6717715.2167451223</v>
      </c>
      <c r="F57" s="38">
        <v>2</v>
      </c>
      <c r="G57" s="48">
        <v>173882.70183232852</v>
      </c>
      <c r="H57" s="38"/>
      <c r="I57" s="48"/>
      <c r="J57" s="43"/>
      <c r="K57" s="56"/>
      <c r="L57" s="6"/>
      <c r="M57" s="6"/>
      <c r="N57" s="6"/>
      <c r="O57" s="6"/>
    </row>
    <row r="58" spans="1:16">
      <c r="A58" s="32" t="s">
        <v>37</v>
      </c>
      <c r="B58" s="11" t="s">
        <v>61</v>
      </c>
      <c r="C58" s="12" t="s">
        <v>53</v>
      </c>
      <c r="D58" s="37">
        <f>IFERROR(VLOOKUP(C58,'[1]PIVOT ASL 8'!$A$6:$M$112,8,FALSE),"0")</f>
        <v>1</v>
      </c>
      <c r="E58" s="45">
        <f>IFERROR(VLOOKUP(C58,'[1]PIVOT ASL 8'!$A$6:$M$112,9,FALSE),"0")</f>
        <v>92507.765766807424</v>
      </c>
      <c r="F58" s="38"/>
      <c r="G58" s="47"/>
      <c r="H58" s="38"/>
      <c r="I58" s="47"/>
      <c r="J58" s="43"/>
      <c r="K58" s="55"/>
      <c r="L58" s="7"/>
      <c r="M58" s="6"/>
      <c r="N58" s="7"/>
      <c r="O58" s="6"/>
      <c r="P58" s="1"/>
    </row>
    <row r="59" spans="1:16">
      <c r="A59" s="32" t="s">
        <v>37</v>
      </c>
      <c r="B59" s="11" t="s">
        <v>61</v>
      </c>
      <c r="C59" s="12" t="s">
        <v>115</v>
      </c>
      <c r="D59" s="37" t="str">
        <f>IFERROR(VLOOKUP(C59,'[1]PIVOT ASL 8'!$A$6:$M$112,8,FALSE),"0")</f>
        <v>0</v>
      </c>
      <c r="E59" s="45" t="str">
        <f>IFERROR(VLOOKUP(C59,'[1]PIVOT ASL 8'!$A$6:$M$112,9,FALSE),"0")</f>
        <v>0</v>
      </c>
      <c r="F59" s="38"/>
      <c r="G59" s="47"/>
      <c r="H59" s="38"/>
      <c r="I59" s="47"/>
      <c r="J59" s="43"/>
      <c r="K59" s="55"/>
      <c r="L59" s="7"/>
      <c r="M59" s="6"/>
      <c r="N59" s="7"/>
      <c r="O59" s="6"/>
      <c r="P59" s="1"/>
    </row>
    <row r="60" spans="1:16">
      <c r="A60" s="32" t="s">
        <v>37</v>
      </c>
      <c r="B60" s="11" t="s">
        <v>61</v>
      </c>
      <c r="C60" s="19" t="s">
        <v>114</v>
      </c>
      <c r="D60" s="37" t="str">
        <f>IFERROR(VLOOKUP(C60,'[1]PIVOT ASL 8'!$A$6:$M$112,8,FALSE),"0")</f>
        <v>0</v>
      </c>
      <c r="E60" s="45" t="str">
        <f>IFERROR(VLOOKUP(C60,'[1]PIVOT ASL 8'!$A$6:$M$112,9,FALSE),"0")</f>
        <v>0</v>
      </c>
      <c r="F60" s="38"/>
      <c r="G60" s="47"/>
      <c r="H60" s="38"/>
      <c r="I60" s="47"/>
      <c r="J60" s="43"/>
      <c r="K60" s="55"/>
      <c r="L60" s="6"/>
      <c r="M60" s="6"/>
      <c r="N60" s="6"/>
      <c r="O60" s="6"/>
    </row>
    <row r="61" spans="1:16">
      <c r="A61" s="32" t="s">
        <v>19</v>
      </c>
      <c r="B61" s="11" t="s">
        <v>61</v>
      </c>
      <c r="C61" s="19" t="s">
        <v>113</v>
      </c>
      <c r="D61" s="37">
        <f>IFERROR(VLOOKUP(C61,'[1]PIVOT ASL 8'!$A$6:$M$112,8,FALSE),"0")</f>
        <v>6</v>
      </c>
      <c r="E61" s="45">
        <f>IFERROR(VLOOKUP(C61,'[1]PIVOT ASL 8'!$A$6:$M$112,9,FALSE),"0")</f>
        <v>661035.28269984922</v>
      </c>
      <c r="F61" s="38"/>
      <c r="G61" s="47"/>
      <c r="H61" s="38"/>
      <c r="I61" s="47"/>
      <c r="J61" s="43"/>
      <c r="K61" s="55"/>
      <c r="L61" s="6"/>
      <c r="M61" s="6"/>
      <c r="N61" s="6"/>
      <c r="O61" s="6"/>
    </row>
    <row r="62" spans="1:16">
      <c r="A62" s="32" t="s">
        <v>19</v>
      </c>
      <c r="B62" s="11" t="s">
        <v>61</v>
      </c>
      <c r="C62" s="19" t="s">
        <v>112</v>
      </c>
      <c r="D62" s="37">
        <f>IFERROR(VLOOKUP(C62,'[1]PIVOT ASL 8'!$A$6:$M$112,8,FALSE),"0")</f>
        <v>62</v>
      </c>
      <c r="E62" s="45">
        <f>IFERROR(VLOOKUP(C62,'[1]PIVOT ASL 8'!$A$6:$M$112,9,FALSE),"0")</f>
        <v>6830697.9212317802</v>
      </c>
      <c r="F62" s="38"/>
      <c r="G62" s="47"/>
      <c r="H62" s="38"/>
      <c r="I62" s="47"/>
      <c r="J62" s="43"/>
      <c r="K62" s="55"/>
      <c r="L62" s="6"/>
      <c r="M62" s="6"/>
      <c r="N62" s="6"/>
      <c r="O62" s="6"/>
    </row>
    <row r="63" spans="1:16">
      <c r="A63" s="32" t="s">
        <v>19</v>
      </c>
      <c r="B63" s="11" t="s">
        <v>61</v>
      </c>
      <c r="C63" s="19" t="s">
        <v>111</v>
      </c>
      <c r="D63" s="37">
        <f>IFERROR(VLOOKUP(C63,'[1]PIVOT ASL 8'!$A$6:$M$112,8,FALSE),"0")</f>
        <v>31</v>
      </c>
      <c r="E63" s="45">
        <f>IFERROR(VLOOKUP(C63,'[1]PIVOT ASL 8'!$A$6:$M$112,9,FALSE),"0")</f>
        <v>3415348.9606158854</v>
      </c>
      <c r="F63" s="38"/>
      <c r="G63" s="47"/>
      <c r="H63" s="38"/>
      <c r="I63" s="47"/>
      <c r="J63" s="38"/>
      <c r="K63" s="53"/>
    </row>
    <row r="64" spans="1:16">
      <c r="A64" s="32" t="s">
        <v>19</v>
      </c>
      <c r="B64" s="11" t="s">
        <v>61</v>
      </c>
      <c r="C64" s="19" t="s">
        <v>110</v>
      </c>
      <c r="D64" s="37">
        <f>IFERROR(VLOOKUP(C64,'[1]PIVOT ASL 8'!$A$6:$M$112,8,FALSE),"0")</f>
        <v>6</v>
      </c>
      <c r="E64" s="45">
        <f>IFERROR(VLOOKUP(C64,'[1]PIVOT ASL 8'!$A$6:$M$112,9,FALSE),"0")</f>
        <v>661035.28269984922</v>
      </c>
      <c r="F64" s="38"/>
      <c r="G64" s="47"/>
      <c r="H64" s="38"/>
      <c r="I64" s="47"/>
      <c r="J64" s="38"/>
      <c r="K64" s="53"/>
    </row>
    <row r="65" spans="1:11">
      <c r="A65" s="32" t="s">
        <v>19</v>
      </c>
      <c r="B65" s="11" t="s">
        <v>61</v>
      </c>
      <c r="C65" s="19" t="s">
        <v>109</v>
      </c>
      <c r="D65" s="37">
        <f>IFERROR(VLOOKUP(C65,'[1]PIVOT ASL 8'!$A$6:$M$112,8,FALSE),"0")</f>
        <v>1</v>
      </c>
      <c r="E65" s="45">
        <f>IFERROR(VLOOKUP(C65,'[1]PIVOT ASL 8'!$A$6:$M$112,9,FALSE),"0")</f>
        <v>110172.54711664154</v>
      </c>
      <c r="F65" s="38"/>
      <c r="G65" s="47"/>
      <c r="H65" s="38"/>
      <c r="I65" s="47"/>
      <c r="J65" s="38"/>
      <c r="K65" s="53"/>
    </row>
    <row r="66" spans="1:11">
      <c r="A66" s="32" t="s">
        <v>19</v>
      </c>
      <c r="B66" s="11" t="s">
        <v>61</v>
      </c>
      <c r="C66" s="19" t="s">
        <v>108</v>
      </c>
      <c r="D66" s="37">
        <f>IFERROR(VLOOKUP(C66,'[1]PIVOT ASL 8'!$A$6:$M$112,8,FALSE),"0")</f>
        <v>32</v>
      </c>
      <c r="E66" s="45">
        <f>IFERROR(VLOOKUP(C66,'[1]PIVOT ASL 8'!$A$6:$M$112,9,FALSE),"0")</f>
        <v>3525521.5077325269</v>
      </c>
      <c r="F66" s="38"/>
      <c r="G66" s="47"/>
      <c r="H66" s="38"/>
      <c r="I66" s="47"/>
      <c r="J66" s="38"/>
      <c r="K66" s="53"/>
    </row>
    <row r="67" spans="1:11">
      <c r="A67" s="32" t="s">
        <v>19</v>
      </c>
      <c r="B67" s="11" t="s">
        <v>61</v>
      </c>
      <c r="C67" s="19" t="s">
        <v>107</v>
      </c>
      <c r="D67" s="37" t="str">
        <f>IFERROR(VLOOKUP(C67,'[1]PIVOT ASL 8'!$A$6:$M$112,8,FALSE),"0")</f>
        <v>0</v>
      </c>
      <c r="E67" s="45" t="str">
        <f>IFERROR(VLOOKUP(C67,'[1]PIVOT ASL 8'!$A$6:$M$112,9,FALSE),"0")</f>
        <v>0</v>
      </c>
      <c r="F67" s="38"/>
      <c r="G67" s="47"/>
      <c r="H67" s="38"/>
      <c r="I67" s="47"/>
      <c r="J67" s="38"/>
      <c r="K67" s="53"/>
    </row>
    <row r="68" spans="1:11">
      <c r="A68" s="32" t="s">
        <v>19</v>
      </c>
      <c r="B68" s="11" t="s">
        <v>61</v>
      </c>
      <c r="C68" s="19" t="s">
        <v>106</v>
      </c>
      <c r="D68" s="37" t="str">
        <f>IFERROR(VLOOKUP(C68,'[1]PIVOT ASL 8'!$A$6:$M$112,8,FALSE),"0")</f>
        <v>0</v>
      </c>
      <c r="E68" s="45" t="str">
        <f>IFERROR(VLOOKUP(C68,'[1]PIVOT ASL 8'!$A$6:$M$112,9,FALSE),"0")</f>
        <v>0</v>
      </c>
      <c r="F68" s="38"/>
      <c r="G68" s="47"/>
      <c r="H68" s="38"/>
      <c r="I68" s="47"/>
      <c r="J68" s="38"/>
      <c r="K68" s="53"/>
    </row>
    <row r="69" spans="1:11">
      <c r="A69" s="32" t="s">
        <v>19</v>
      </c>
      <c r="B69" s="11" t="s">
        <v>61</v>
      </c>
      <c r="C69" s="19" t="s">
        <v>105</v>
      </c>
      <c r="D69" s="37">
        <f>IFERROR(VLOOKUP(C69,'[1]PIVOT ASL 8'!$A$6:$M$112,8,FALSE),"0")</f>
        <v>3</v>
      </c>
      <c r="E69" s="45">
        <f>IFERROR(VLOOKUP(C69,'[1]PIVOT ASL 8'!$A$6:$M$112,9,FALSE),"0")</f>
        <v>330517.64134992461</v>
      </c>
      <c r="F69" s="38"/>
      <c r="G69" s="47"/>
      <c r="H69" s="38"/>
      <c r="I69" s="47"/>
      <c r="J69" s="38"/>
      <c r="K69" s="53"/>
    </row>
    <row r="70" spans="1:11">
      <c r="A70" s="32" t="s">
        <v>19</v>
      </c>
      <c r="B70" s="11" t="s">
        <v>61</v>
      </c>
      <c r="C70" s="19" t="s">
        <v>104</v>
      </c>
      <c r="D70" s="37">
        <f>IFERROR(VLOOKUP(C70,'[1]PIVOT ASL 8'!$A$6:$M$112,8,FALSE),"0")</f>
        <v>13</v>
      </c>
      <c r="E70" s="45">
        <f>IFERROR(VLOOKUP(C70,'[1]PIVOT ASL 8'!$A$6:$M$112,9,FALSE),"0")</f>
        <v>1432243.1125163399</v>
      </c>
      <c r="F70" s="38"/>
      <c r="G70" s="47"/>
      <c r="H70" s="38"/>
      <c r="I70" s="47"/>
      <c r="J70" s="38"/>
      <c r="K70" s="53"/>
    </row>
    <row r="71" spans="1:11">
      <c r="A71" s="32" t="s">
        <v>19</v>
      </c>
      <c r="B71" s="11" t="s">
        <v>61</v>
      </c>
      <c r="C71" s="19" t="s">
        <v>103</v>
      </c>
      <c r="D71" s="37">
        <f>IFERROR(VLOOKUP(C71,'[1]PIVOT ASL 8'!$A$6:$M$112,8,FALSE),"0")</f>
        <v>9</v>
      </c>
      <c r="E71" s="45">
        <f>IFERROR(VLOOKUP(C71,'[1]PIVOT ASL 8'!$A$6:$M$112,9,FALSE),"0")</f>
        <v>991552.92404977384</v>
      </c>
      <c r="F71" s="38"/>
      <c r="G71" s="47"/>
      <c r="H71" s="38"/>
      <c r="I71" s="47"/>
      <c r="J71" s="38"/>
      <c r="K71" s="53"/>
    </row>
    <row r="72" spans="1:11">
      <c r="A72" s="32" t="s">
        <v>19</v>
      </c>
      <c r="B72" s="11" t="s">
        <v>61</v>
      </c>
      <c r="C72" s="19" t="s">
        <v>102</v>
      </c>
      <c r="D72" s="37">
        <f>IFERROR(VLOOKUP(C72,'[1]PIVOT ASL 8'!$A$6:$M$112,8,FALSE),"0")</f>
        <v>5</v>
      </c>
      <c r="E72" s="45">
        <f>IFERROR(VLOOKUP(C72,'[1]PIVOT ASL 8'!$A$6:$M$112,9,FALSE),"0")</f>
        <v>550862.73558320769</v>
      </c>
      <c r="F72" s="38"/>
      <c r="G72" s="47"/>
      <c r="H72" s="38"/>
      <c r="I72" s="47"/>
      <c r="J72" s="38"/>
      <c r="K72" s="53"/>
    </row>
    <row r="73" spans="1:11">
      <c r="A73" s="32" t="s">
        <v>19</v>
      </c>
      <c r="B73" s="11" t="s">
        <v>61</v>
      </c>
      <c r="C73" s="19" t="s">
        <v>101</v>
      </c>
      <c r="D73" s="37">
        <f>IFERROR(VLOOKUP(C73,'[1]PIVOT ASL 8'!$A$6:$M$112,8,FALSE),"0")</f>
        <v>1</v>
      </c>
      <c r="E73" s="45">
        <f>IFERROR(VLOOKUP(C73,'[1]PIVOT ASL 8'!$A$6:$M$112,9,FALSE),"0")</f>
        <v>110172.54711664154</v>
      </c>
      <c r="F73" s="38"/>
      <c r="G73" s="47"/>
      <c r="H73" s="38"/>
      <c r="I73" s="47"/>
      <c r="J73" s="38"/>
      <c r="K73" s="53"/>
    </row>
    <row r="74" spans="1:11">
      <c r="A74" s="32" t="s">
        <v>19</v>
      </c>
      <c r="B74" s="11" t="s">
        <v>61</v>
      </c>
      <c r="C74" s="19" t="s">
        <v>100</v>
      </c>
      <c r="D74" s="37">
        <f>IFERROR(VLOOKUP(C74,'[1]PIVOT ASL 8'!$A$6:$M$112,8,FALSE),"0")</f>
        <v>7</v>
      </c>
      <c r="E74" s="45">
        <f>IFERROR(VLOOKUP(C74,'[1]PIVOT ASL 8'!$A$6:$M$112,9,FALSE),"0")</f>
        <v>771207.82981649076</v>
      </c>
      <c r="F74" s="38"/>
      <c r="G74" s="47"/>
      <c r="H74" s="38"/>
      <c r="I74" s="47"/>
      <c r="J74" s="38"/>
      <c r="K74" s="53"/>
    </row>
    <row r="75" spans="1:11">
      <c r="A75" s="32" t="s">
        <v>19</v>
      </c>
      <c r="B75" s="11" t="s">
        <v>61</v>
      </c>
      <c r="C75" s="19" t="s">
        <v>99</v>
      </c>
      <c r="D75" s="37">
        <f>IFERROR(VLOOKUP(C75,'[1]PIVOT ASL 8'!$A$6:$M$112,8,FALSE),"0")</f>
        <v>5</v>
      </c>
      <c r="E75" s="45">
        <f>IFERROR(VLOOKUP(C75,'[1]PIVOT ASL 8'!$A$6:$M$112,9,FALSE),"0")</f>
        <v>550862.73558320769</v>
      </c>
      <c r="F75" s="38"/>
      <c r="G75" s="47"/>
      <c r="H75" s="38"/>
      <c r="I75" s="47"/>
      <c r="J75" s="38"/>
      <c r="K75" s="53"/>
    </row>
    <row r="76" spans="1:11">
      <c r="A76" s="32" t="s">
        <v>19</v>
      </c>
      <c r="B76" s="11" t="s">
        <v>61</v>
      </c>
      <c r="C76" s="19" t="s">
        <v>98</v>
      </c>
      <c r="D76" s="37">
        <f>IFERROR(VLOOKUP(C76,'[1]PIVOT ASL 8'!$A$6:$M$112,8,FALSE),"0")</f>
        <v>9</v>
      </c>
      <c r="E76" s="45">
        <f>IFERROR(VLOOKUP(C76,'[1]PIVOT ASL 8'!$A$6:$M$112,9,FALSE),"0")</f>
        <v>991552.92404977384</v>
      </c>
      <c r="F76" s="38"/>
      <c r="G76" s="47"/>
      <c r="H76" s="38"/>
      <c r="I76" s="47"/>
      <c r="J76" s="38"/>
      <c r="K76" s="53"/>
    </row>
    <row r="77" spans="1:11">
      <c r="A77" s="32" t="s">
        <v>19</v>
      </c>
      <c r="B77" s="11" t="s">
        <v>61</v>
      </c>
      <c r="C77" s="19" t="s">
        <v>97</v>
      </c>
      <c r="D77" s="37" t="str">
        <f>IFERROR(VLOOKUP(C77,'[1]PIVOT ASL 8'!$A$6:$M$112,8,FALSE),"0")</f>
        <v>0</v>
      </c>
      <c r="E77" s="45" t="str">
        <f>IFERROR(VLOOKUP(C77,'[1]PIVOT ASL 8'!$A$6:$M$112,9,FALSE),"0")</f>
        <v>0</v>
      </c>
      <c r="F77" s="38"/>
      <c r="G77" s="47"/>
      <c r="H77" s="38"/>
      <c r="I77" s="47"/>
      <c r="J77" s="38"/>
      <c r="K77" s="53"/>
    </row>
    <row r="78" spans="1:11">
      <c r="A78" s="32" t="s">
        <v>19</v>
      </c>
      <c r="B78" s="11" t="s">
        <v>61</v>
      </c>
      <c r="C78" s="19" t="s">
        <v>96</v>
      </c>
      <c r="D78" s="37">
        <f>IFERROR(VLOOKUP(C78,'[1]PIVOT ASL 8'!$A$6:$M$112,8,FALSE),"0")</f>
        <v>41</v>
      </c>
      <c r="E78" s="45">
        <f>IFERROR(VLOOKUP(C78,'[1]PIVOT ASL 8'!$A$6:$M$112,9,FALSE),"0")</f>
        <v>4517074.4317823006</v>
      </c>
      <c r="F78" s="38"/>
      <c r="G78" s="47"/>
      <c r="H78" s="38"/>
      <c r="I78" s="47"/>
      <c r="J78" s="38"/>
      <c r="K78" s="53"/>
    </row>
    <row r="79" spans="1:11">
      <c r="A79" s="32" t="s">
        <v>19</v>
      </c>
      <c r="B79" s="11" t="s">
        <v>61</v>
      </c>
      <c r="C79" s="19" t="s">
        <v>95</v>
      </c>
      <c r="D79" s="37">
        <f>IFERROR(VLOOKUP(C79,'[1]PIVOT ASL 8'!$A$6:$M$112,8,FALSE),"0")</f>
        <v>14</v>
      </c>
      <c r="E79" s="45">
        <f>IFERROR(VLOOKUP(C79,'[1]PIVOT ASL 8'!$A$6:$M$112,9,FALSE),"0")</f>
        <v>1542415.6596329813</v>
      </c>
      <c r="F79" s="38"/>
      <c r="G79" s="47"/>
      <c r="H79" s="38"/>
      <c r="I79" s="47"/>
      <c r="J79" s="38"/>
      <c r="K79" s="53"/>
    </row>
    <row r="80" spans="1:11">
      <c r="A80" s="32" t="s">
        <v>19</v>
      </c>
      <c r="B80" s="11" t="s">
        <v>61</v>
      </c>
      <c r="C80" s="19" t="s">
        <v>94</v>
      </c>
      <c r="D80" s="37">
        <f>IFERROR(VLOOKUP(C80,'[1]PIVOT ASL 8'!$A$6:$M$112,8,FALSE),"0")</f>
        <v>11</v>
      </c>
      <c r="E80" s="45">
        <f>IFERROR(VLOOKUP(C80,'[1]PIVOT ASL 8'!$A$6:$M$112,9,FALSE),"0")</f>
        <v>1211898.018283057</v>
      </c>
      <c r="F80" s="38"/>
      <c r="G80" s="47"/>
      <c r="H80" s="38"/>
      <c r="I80" s="47"/>
      <c r="J80" s="38"/>
      <c r="K80" s="53"/>
    </row>
    <row r="81" spans="1:11">
      <c r="A81" s="32" t="s">
        <v>19</v>
      </c>
      <c r="B81" s="11" t="s">
        <v>61</v>
      </c>
      <c r="C81" s="19" t="s">
        <v>93</v>
      </c>
      <c r="D81" s="37">
        <f>IFERROR(VLOOKUP(C81,'[1]PIVOT ASL 8'!$A$6:$M$112,8,FALSE),"0")</f>
        <v>11</v>
      </c>
      <c r="E81" s="45">
        <f>IFERROR(VLOOKUP(C81,'[1]PIVOT ASL 8'!$A$6:$M$112,9,FALSE),"0")</f>
        <v>1211898.018283057</v>
      </c>
      <c r="F81" s="38"/>
      <c r="G81" s="47"/>
      <c r="H81" s="38"/>
      <c r="I81" s="47"/>
      <c r="J81" s="38"/>
      <c r="K81" s="53"/>
    </row>
    <row r="82" spans="1:11" ht="25.5">
      <c r="A82" s="32" t="s">
        <v>19</v>
      </c>
      <c r="B82" s="11" t="s">
        <v>61</v>
      </c>
      <c r="C82" s="19" t="s">
        <v>92</v>
      </c>
      <c r="D82" s="37">
        <f>IFERROR(VLOOKUP(C82,'[1]PIVOT ASL 8'!$A$6:$M$112,8,FALSE),"0")</f>
        <v>7</v>
      </c>
      <c r="E82" s="45">
        <f>IFERROR(VLOOKUP(C82,'[1]PIVOT ASL 8'!$A$6:$M$112,9,FALSE),"0")</f>
        <v>771207.82981649076</v>
      </c>
      <c r="F82" s="38"/>
      <c r="G82" s="47"/>
      <c r="H82" s="38"/>
      <c r="I82" s="47"/>
      <c r="J82" s="38"/>
      <c r="K82" s="53"/>
    </row>
    <row r="83" spans="1:11">
      <c r="A83" s="32" t="s">
        <v>19</v>
      </c>
      <c r="B83" s="11" t="s">
        <v>61</v>
      </c>
      <c r="C83" s="12" t="s">
        <v>91</v>
      </c>
      <c r="D83" s="37">
        <f>IFERROR(VLOOKUP(C83,'[1]PIVOT ASL 8'!$A$6:$M$112,8,FALSE),"0")</f>
        <v>1</v>
      </c>
      <c r="E83" s="45">
        <f>IFERROR(VLOOKUP(C83,'[1]PIVOT ASL 8'!$A$6:$M$112,9,FALSE),"0")</f>
        <v>110172.54711664154</v>
      </c>
      <c r="F83" s="38"/>
      <c r="G83" s="47"/>
      <c r="H83" s="38"/>
      <c r="I83" s="47"/>
      <c r="J83" s="38"/>
      <c r="K83" s="53"/>
    </row>
    <row r="84" spans="1:11">
      <c r="A84" s="32" t="s">
        <v>19</v>
      </c>
      <c r="B84" s="11" t="s">
        <v>61</v>
      </c>
      <c r="C84" s="12" t="s">
        <v>90</v>
      </c>
      <c r="D84" s="37">
        <f>IFERROR(VLOOKUP(C84,'[1]PIVOT ASL 8'!$A$6:$M$112,8,FALSE),"0")</f>
        <v>20</v>
      </c>
      <c r="E84" s="45">
        <f>IFERROR(VLOOKUP(C84,'[1]PIVOT ASL 8'!$A$6:$M$112,9,FALSE),"0")</f>
        <v>2203450.9423328298</v>
      </c>
      <c r="F84" s="38"/>
      <c r="G84" s="47"/>
      <c r="H84" s="38"/>
      <c r="I84" s="47"/>
      <c r="J84" s="38"/>
      <c r="K84" s="53"/>
    </row>
    <row r="85" spans="1:11">
      <c r="A85" s="32" t="s">
        <v>19</v>
      </c>
      <c r="B85" s="11" t="s">
        <v>61</v>
      </c>
      <c r="C85" s="12" t="s">
        <v>89</v>
      </c>
      <c r="D85" s="37">
        <f>IFERROR(VLOOKUP(C85,'[1]PIVOT ASL 8'!$A$6:$M$112,8,FALSE),"0")</f>
        <v>27</v>
      </c>
      <c r="E85" s="45">
        <f>IFERROR(VLOOKUP(C85,'[1]PIVOT ASL 8'!$A$6:$M$112,9,FALSE),"0")</f>
        <v>2974658.7721493198</v>
      </c>
      <c r="F85" s="38"/>
      <c r="G85" s="47"/>
      <c r="H85" s="38"/>
      <c r="I85" s="47"/>
      <c r="J85" s="38"/>
      <c r="K85" s="53"/>
    </row>
    <row r="86" spans="1:11">
      <c r="A86" s="32" t="s">
        <v>19</v>
      </c>
      <c r="B86" s="11" t="s">
        <v>61</v>
      </c>
      <c r="C86" s="12" t="s">
        <v>88</v>
      </c>
      <c r="D86" s="37">
        <f>IFERROR(VLOOKUP(C86,'[1]PIVOT ASL 8'!$A$6:$M$112,8,FALSE),"0")</f>
        <v>43</v>
      </c>
      <c r="E86" s="45">
        <f>IFERROR(VLOOKUP(C86,'[1]PIVOT ASL 8'!$A$6:$M$112,9,FALSE),"0")</f>
        <v>4737419.5260155844</v>
      </c>
      <c r="F86" s="38"/>
      <c r="G86" s="47"/>
      <c r="H86" s="38"/>
      <c r="I86" s="47"/>
      <c r="J86" s="38"/>
      <c r="K86" s="53"/>
    </row>
    <row r="87" spans="1:11">
      <c r="A87" s="32" t="s">
        <v>19</v>
      </c>
      <c r="B87" s="11" t="s">
        <v>61</v>
      </c>
      <c r="C87" s="12" t="s">
        <v>87</v>
      </c>
      <c r="D87" s="37">
        <f>IFERROR(VLOOKUP(C87,'[1]PIVOT ASL 8'!$A$6:$M$112,8,FALSE),"0")</f>
        <v>6</v>
      </c>
      <c r="E87" s="45">
        <f>IFERROR(VLOOKUP(C87,'[1]PIVOT ASL 8'!$A$6:$M$112,9,FALSE),"0")</f>
        <v>661035.28269984922</v>
      </c>
      <c r="F87" s="38"/>
      <c r="G87" s="47"/>
      <c r="H87" s="38"/>
      <c r="I87" s="47"/>
      <c r="J87" s="38"/>
      <c r="K87" s="53"/>
    </row>
    <row r="88" spans="1:11">
      <c r="A88" s="32" t="s">
        <v>19</v>
      </c>
      <c r="B88" s="11" t="s">
        <v>61</v>
      </c>
      <c r="C88" s="12" t="s">
        <v>86</v>
      </c>
      <c r="D88" s="37" t="str">
        <f>IFERROR(VLOOKUP(C88,'[1]PIVOT ASL 8'!$A$6:$M$112,8,FALSE),"0")</f>
        <v>0</v>
      </c>
      <c r="E88" s="45" t="str">
        <f>IFERROR(VLOOKUP(C88,'[1]PIVOT ASL 8'!$A$6:$M$112,9,FALSE),"0")</f>
        <v>0</v>
      </c>
      <c r="F88" s="38"/>
      <c r="G88" s="47"/>
      <c r="H88" s="38"/>
      <c r="I88" s="47"/>
      <c r="J88" s="38"/>
      <c r="K88" s="53"/>
    </row>
    <row r="89" spans="1:11">
      <c r="A89" s="32" t="s">
        <v>19</v>
      </c>
      <c r="B89" s="11" t="s">
        <v>61</v>
      </c>
      <c r="C89" s="12" t="s">
        <v>85</v>
      </c>
      <c r="D89" s="37">
        <f>IFERROR(VLOOKUP(C89,'[1]PIVOT ASL 8'!$A$6:$M$112,8,FALSE),"0")</f>
        <v>5</v>
      </c>
      <c r="E89" s="45">
        <f>IFERROR(VLOOKUP(C89,'[1]PIVOT ASL 8'!$A$6:$M$112,9,FALSE),"0")</f>
        <v>550862.73558320769</v>
      </c>
      <c r="F89" s="38"/>
      <c r="G89" s="47"/>
      <c r="H89" s="38"/>
      <c r="I89" s="47"/>
      <c r="J89" s="38"/>
      <c r="K89" s="53"/>
    </row>
    <row r="90" spans="1:11">
      <c r="A90" s="32" t="s">
        <v>19</v>
      </c>
      <c r="B90" s="11" t="s">
        <v>61</v>
      </c>
      <c r="C90" s="12" t="s">
        <v>84</v>
      </c>
      <c r="D90" s="37">
        <f>IFERROR(VLOOKUP(C90,'[1]PIVOT ASL 8'!$A$6:$M$112,8,FALSE),"0")</f>
        <v>17</v>
      </c>
      <c r="E90" s="45">
        <f>IFERROR(VLOOKUP(C90,'[1]PIVOT ASL 8'!$A$6:$M$112,9,FALSE),"0")</f>
        <v>1872933.3009829056</v>
      </c>
      <c r="F90" s="38"/>
      <c r="G90" s="47"/>
      <c r="H90" s="38"/>
      <c r="I90" s="47"/>
      <c r="J90" s="38"/>
      <c r="K90" s="53"/>
    </row>
    <row r="91" spans="1:11">
      <c r="A91" s="32" t="s">
        <v>19</v>
      </c>
      <c r="B91" s="11" t="s">
        <v>61</v>
      </c>
      <c r="C91" s="12" t="s">
        <v>83</v>
      </c>
      <c r="D91" s="37" t="str">
        <f>IFERROR(VLOOKUP(C91,'[1]PIVOT ASL 8'!$A$6:$M$112,8,FALSE),"0")</f>
        <v>0</v>
      </c>
      <c r="E91" s="45" t="str">
        <f>IFERROR(VLOOKUP(C91,'[1]PIVOT ASL 8'!$A$6:$M$112,9,FALSE),"0")</f>
        <v>0</v>
      </c>
      <c r="F91" s="38"/>
      <c r="G91" s="47"/>
      <c r="H91" s="38"/>
      <c r="I91" s="47"/>
      <c r="J91" s="38"/>
      <c r="K91" s="53"/>
    </row>
    <row r="92" spans="1:11">
      <c r="A92" s="32" t="s">
        <v>19</v>
      </c>
      <c r="B92" s="11" t="s">
        <v>61</v>
      </c>
      <c r="C92" s="12" t="s">
        <v>82</v>
      </c>
      <c r="D92" s="37" t="str">
        <f>IFERROR(VLOOKUP(C92,'[1]PIVOT ASL 8'!$A$6:$M$112,8,FALSE),"0")</f>
        <v>0</v>
      </c>
      <c r="E92" s="45" t="str">
        <f>IFERROR(VLOOKUP(C92,'[1]PIVOT ASL 8'!$A$6:$M$112,9,FALSE),"0")</f>
        <v>0</v>
      </c>
      <c r="F92" s="38"/>
      <c r="G92" s="47"/>
      <c r="H92" s="38"/>
      <c r="I92" s="47"/>
      <c r="J92" s="38"/>
      <c r="K92" s="53"/>
    </row>
    <row r="93" spans="1:11">
      <c r="A93" s="32" t="s">
        <v>19</v>
      </c>
      <c r="B93" s="11" t="s">
        <v>61</v>
      </c>
      <c r="C93" s="12" t="s">
        <v>81</v>
      </c>
      <c r="D93" s="37">
        <f>IFERROR(VLOOKUP(C93,'[1]PIVOT ASL 8'!$A$6:$M$112,8,FALSE),"0")</f>
        <v>13</v>
      </c>
      <c r="E93" s="45">
        <f>IFERROR(VLOOKUP(C93,'[1]PIVOT ASL 8'!$A$6:$M$112,9,FALSE),"0")</f>
        <v>1432243.1125163399</v>
      </c>
      <c r="F93" s="38"/>
      <c r="G93" s="47"/>
      <c r="H93" s="38"/>
      <c r="I93" s="47"/>
      <c r="J93" s="38"/>
      <c r="K93" s="53"/>
    </row>
    <row r="94" spans="1:11">
      <c r="A94" s="32" t="s">
        <v>19</v>
      </c>
      <c r="B94" s="11" t="s">
        <v>61</v>
      </c>
      <c r="C94" s="12" t="s">
        <v>80</v>
      </c>
      <c r="D94" s="37">
        <f>IFERROR(VLOOKUP(C94,'[1]PIVOT ASL 8'!$A$6:$M$112,8,FALSE),"0")</f>
        <v>23</v>
      </c>
      <c r="E94" s="45">
        <f>IFERROR(VLOOKUP(C94,'[1]PIVOT ASL 8'!$A$6:$M$112,9,FALSE),"0")</f>
        <v>2533968.5836827541</v>
      </c>
      <c r="F94" s="38"/>
      <c r="G94" s="47"/>
      <c r="H94" s="38"/>
      <c r="I94" s="47"/>
      <c r="J94" s="38"/>
      <c r="K94" s="53"/>
    </row>
    <row r="95" spans="1:11">
      <c r="A95" s="32" t="s">
        <v>19</v>
      </c>
      <c r="B95" s="11" t="s">
        <v>61</v>
      </c>
      <c r="C95" s="12" t="s">
        <v>79</v>
      </c>
      <c r="D95" s="37" t="str">
        <f>IFERROR(VLOOKUP(C95,'[1]PIVOT ASL 8'!$A$6:$M$112,8,FALSE),"0")</f>
        <v>0</v>
      </c>
      <c r="E95" s="45" t="str">
        <f>IFERROR(VLOOKUP(C95,'[1]PIVOT ASL 8'!$A$6:$M$112,9,FALSE),"0")</f>
        <v>0</v>
      </c>
      <c r="F95" s="38"/>
      <c r="G95" s="47"/>
      <c r="H95" s="38"/>
      <c r="I95" s="47"/>
      <c r="J95" s="38"/>
      <c r="K95" s="53"/>
    </row>
    <row r="96" spans="1:11">
      <c r="A96" s="32" t="s">
        <v>19</v>
      </c>
      <c r="B96" s="11" t="s">
        <v>61</v>
      </c>
      <c r="C96" s="12" t="s">
        <v>78</v>
      </c>
      <c r="D96" s="37">
        <f>IFERROR(VLOOKUP(C96,'[1]PIVOT ASL 8'!$A$6:$M$112,8,FALSE),"0")</f>
        <v>1</v>
      </c>
      <c r="E96" s="45">
        <f>IFERROR(VLOOKUP(C96,'[1]PIVOT ASL 8'!$A$6:$M$112,9,FALSE),"0")</f>
        <v>110172.54711664154</v>
      </c>
      <c r="F96" s="38"/>
      <c r="G96" s="47"/>
      <c r="H96" s="38"/>
      <c r="I96" s="47"/>
      <c r="J96" s="38"/>
      <c r="K96" s="53"/>
    </row>
    <row r="97" spans="1:11">
      <c r="A97" s="32" t="s">
        <v>19</v>
      </c>
      <c r="B97" s="11" t="s">
        <v>61</v>
      </c>
      <c r="C97" s="12" t="s">
        <v>77</v>
      </c>
      <c r="D97" s="37" t="str">
        <f>IFERROR(VLOOKUP(C97,'[1]PIVOT ASL 8'!$A$6:$M$112,8,FALSE),"0")</f>
        <v>0</v>
      </c>
      <c r="E97" s="45" t="str">
        <f>IFERROR(VLOOKUP(C97,'[1]PIVOT ASL 8'!$A$6:$M$112,9,FALSE),"0")</f>
        <v>0</v>
      </c>
      <c r="F97" s="38"/>
      <c r="G97" s="47"/>
      <c r="H97" s="38"/>
      <c r="I97" s="47"/>
      <c r="J97" s="38"/>
      <c r="K97" s="53"/>
    </row>
    <row r="98" spans="1:11">
      <c r="A98" s="32" t="s">
        <v>19</v>
      </c>
      <c r="B98" s="11" t="s">
        <v>61</v>
      </c>
      <c r="C98" s="12" t="s">
        <v>76</v>
      </c>
      <c r="D98" s="37">
        <f>IFERROR(VLOOKUP(C98,'[1]PIVOT ASL 8'!$A$6:$M$112,8,FALSE),"0")</f>
        <v>24</v>
      </c>
      <c r="E98" s="45">
        <f>IFERROR(VLOOKUP(C98,'[1]PIVOT ASL 8'!$A$6:$M$112,9,FALSE),"0")</f>
        <v>2644141.1307993955</v>
      </c>
      <c r="F98" s="38"/>
      <c r="G98" s="47"/>
      <c r="H98" s="38"/>
      <c r="I98" s="47"/>
      <c r="J98" s="38"/>
      <c r="K98" s="53"/>
    </row>
    <row r="99" spans="1:11">
      <c r="A99" s="32" t="s">
        <v>19</v>
      </c>
      <c r="B99" s="11" t="s">
        <v>61</v>
      </c>
      <c r="C99" s="12" t="s">
        <v>75</v>
      </c>
      <c r="D99" s="37">
        <f>IFERROR(VLOOKUP(C99,'[1]PIVOT ASL 8'!$A$6:$M$112,8,FALSE),"0")</f>
        <v>39</v>
      </c>
      <c r="E99" s="45">
        <f>IFERROR(VLOOKUP(C99,'[1]PIVOT ASL 8'!$A$6:$M$112,9,FALSE),"0")</f>
        <v>4296729.3375490168</v>
      </c>
      <c r="F99" s="38"/>
      <c r="G99" s="47"/>
      <c r="H99" s="38"/>
      <c r="I99" s="47"/>
      <c r="J99" s="38"/>
      <c r="K99" s="53"/>
    </row>
    <row r="100" spans="1:11">
      <c r="A100" s="32" t="s">
        <v>19</v>
      </c>
      <c r="B100" s="11" t="s">
        <v>61</v>
      </c>
      <c r="C100" s="12" t="s">
        <v>74</v>
      </c>
      <c r="D100" s="37">
        <f>IFERROR(VLOOKUP(C100,'[1]PIVOT ASL 8'!$A$6:$M$112,8,FALSE),"0")</f>
        <v>47</v>
      </c>
      <c r="E100" s="45">
        <f>IFERROR(VLOOKUP(C100,'[1]PIVOT ASL 8'!$A$6:$M$112,9,FALSE),"0")</f>
        <v>5178109.7144821519</v>
      </c>
      <c r="F100" s="38"/>
      <c r="G100" s="47"/>
      <c r="H100" s="38"/>
      <c r="I100" s="47"/>
      <c r="J100" s="38"/>
      <c r="K100" s="53"/>
    </row>
    <row r="101" spans="1:11">
      <c r="A101" s="32" t="s">
        <v>19</v>
      </c>
      <c r="B101" s="11" t="s">
        <v>61</v>
      </c>
      <c r="C101" s="12" t="s">
        <v>73</v>
      </c>
      <c r="D101" s="37">
        <f>IFERROR(VLOOKUP(C101,'[1]PIVOT ASL 8'!$A$6:$M$112,8,FALSE),"0")</f>
        <v>8</v>
      </c>
      <c r="E101" s="45">
        <f>IFERROR(VLOOKUP(C101,'[1]PIVOT ASL 8'!$A$6:$M$112,9,FALSE),"0")</f>
        <v>881380.3769331323</v>
      </c>
      <c r="F101" s="38"/>
      <c r="G101" s="47"/>
      <c r="H101" s="38"/>
      <c r="I101" s="47"/>
      <c r="J101" s="38"/>
      <c r="K101" s="53"/>
    </row>
    <row r="102" spans="1:11">
      <c r="A102" s="32" t="s">
        <v>19</v>
      </c>
      <c r="B102" s="11" t="s">
        <v>61</v>
      </c>
      <c r="C102" s="12" t="s">
        <v>72</v>
      </c>
      <c r="D102" s="37">
        <f>IFERROR(VLOOKUP(C102,'[1]PIVOT ASL 8'!$A$6:$M$112,8,FALSE),"0")</f>
        <v>6</v>
      </c>
      <c r="E102" s="45">
        <f>IFERROR(VLOOKUP(C102,'[1]PIVOT ASL 8'!$A$6:$M$112,9,FALSE),"0")</f>
        <v>661035.28269984922</v>
      </c>
      <c r="F102" s="38"/>
      <c r="G102" s="47"/>
      <c r="H102" s="38"/>
      <c r="I102" s="47"/>
      <c r="J102" s="38"/>
      <c r="K102" s="53"/>
    </row>
    <row r="103" spans="1:11">
      <c r="A103" s="32" t="s">
        <v>19</v>
      </c>
      <c r="B103" s="11" t="s">
        <v>61</v>
      </c>
      <c r="C103" s="12" t="s">
        <v>71</v>
      </c>
      <c r="D103" s="37">
        <f>IFERROR(VLOOKUP(C103,'[1]PIVOT ASL 8'!$A$6:$M$112,8,FALSE),"0")</f>
        <v>48</v>
      </c>
      <c r="E103" s="45">
        <f>IFERROR(VLOOKUP(C103,'[1]PIVOT ASL 8'!$A$6:$M$112,9,FALSE),"0")</f>
        <v>5288282.2615987938</v>
      </c>
      <c r="F103" s="38"/>
      <c r="G103" s="47"/>
      <c r="H103" s="38"/>
      <c r="I103" s="47"/>
      <c r="J103" s="38"/>
      <c r="K103" s="53"/>
    </row>
    <row r="104" spans="1:11">
      <c r="A104" s="32" t="s">
        <v>19</v>
      </c>
      <c r="B104" s="11" t="s">
        <v>61</v>
      </c>
      <c r="C104" s="12" t="s">
        <v>70</v>
      </c>
      <c r="D104" s="37">
        <f>IFERROR(VLOOKUP(C104,'[1]PIVOT ASL 8'!$A$6:$M$112,8,FALSE),"0")</f>
        <v>78</v>
      </c>
      <c r="E104" s="45">
        <f>IFERROR(VLOOKUP(C104,'[1]PIVOT ASL 8'!$A$6:$M$112,9,FALSE),"0")</f>
        <v>8593458.6750980485</v>
      </c>
      <c r="F104" s="38"/>
      <c r="G104" s="47"/>
      <c r="H104" s="38"/>
      <c r="I104" s="47"/>
      <c r="J104" s="38"/>
      <c r="K104" s="53"/>
    </row>
    <row r="105" spans="1:11">
      <c r="A105" s="32" t="s">
        <v>19</v>
      </c>
      <c r="B105" s="11" t="s">
        <v>61</v>
      </c>
      <c r="C105" s="12" t="s">
        <v>69</v>
      </c>
      <c r="D105" s="37">
        <f>IFERROR(VLOOKUP(C105,'[1]PIVOT ASL 8'!$A$6:$M$112,8,FALSE),"0")</f>
        <v>49</v>
      </c>
      <c r="E105" s="45">
        <f>IFERROR(VLOOKUP(C105,'[1]PIVOT ASL 8'!$A$6:$M$112,9,FALSE),"0")</f>
        <v>5398454.8087154357</v>
      </c>
      <c r="F105" s="38"/>
      <c r="G105" s="47"/>
      <c r="H105" s="38"/>
      <c r="I105" s="47"/>
      <c r="J105" s="38"/>
      <c r="K105" s="53"/>
    </row>
    <row r="106" spans="1:11">
      <c r="A106" s="32" t="s">
        <v>19</v>
      </c>
      <c r="B106" s="11" t="s">
        <v>61</v>
      </c>
      <c r="C106" s="12" t="s">
        <v>68</v>
      </c>
      <c r="D106" s="37" t="str">
        <f>IFERROR(VLOOKUP(C106,'[1]PIVOT ASL 8'!$A$6:$M$112,8,FALSE),"0")</f>
        <v>0</v>
      </c>
      <c r="E106" s="45" t="str">
        <f>IFERROR(VLOOKUP(C106,'[1]PIVOT ASL 8'!$A$6:$M$112,9,FALSE),"0")</f>
        <v>0</v>
      </c>
      <c r="F106" s="38"/>
      <c r="G106" s="47"/>
      <c r="H106" s="38"/>
      <c r="I106" s="47"/>
      <c r="J106" s="38"/>
      <c r="K106" s="53"/>
    </row>
    <row r="107" spans="1:11">
      <c r="A107" s="32" t="s">
        <v>19</v>
      </c>
      <c r="B107" s="11" t="s">
        <v>61</v>
      </c>
      <c r="C107" s="12" t="s">
        <v>67</v>
      </c>
      <c r="D107" s="37" t="str">
        <f>IFERROR(VLOOKUP(C107,'[1]PIVOT ASL 8'!$A$6:$M$112,8,FALSE),"0")</f>
        <v>0</v>
      </c>
      <c r="E107" s="45" t="str">
        <f>IFERROR(VLOOKUP(C107,'[1]PIVOT ASL 8'!$A$6:$M$112,9,FALSE),"0")</f>
        <v>0</v>
      </c>
      <c r="F107" s="43"/>
      <c r="G107" s="50"/>
      <c r="H107" s="43"/>
      <c r="I107" s="50"/>
      <c r="J107" s="43"/>
      <c r="K107" s="55"/>
    </row>
    <row r="108" spans="1:11">
      <c r="A108" s="32" t="s">
        <v>19</v>
      </c>
      <c r="B108" s="11" t="s">
        <v>61</v>
      </c>
      <c r="C108" s="12" t="s">
        <v>66</v>
      </c>
      <c r="D108" s="37" t="str">
        <f>IFERROR(VLOOKUP(C108,'[1]PIVOT ASL 8'!$A$6:$M$112,8,FALSE),"0")</f>
        <v>0</v>
      </c>
      <c r="E108" s="45" t="str">
        <f>IFERROR(VLOOKUP(C108,'[1]PIVOT ASL 8'!$A$6:$M$112,9,FALSE),"0")</f>
        <v>0</v>
      </c>
      <c r="F108" s="43"/>
      <c r="G108" s="50"/>
      <c r="H108" s="43"/>
      <c r="I108" s="50"/>
      <c r="J108" s="43"/>
      <c r="K108" s="55"/>
    </row>
    <row r="109" spans="1:11">
      <c r="A109" s="32" t="s">
        <v>19</v>
      </c>
      <c r="B109" s="11" t="s">
        <v>61</v>
      </c>
      <c r="C109" s="12" t="s">
        <v>65</v>
      </c>
      <c r="D109" s="37">
        <f>IFERROR(VLOOKUP(C109,'[1]PIVOT ASL 8'!$A$6:$M$112,8,FALSE),"0")</f>
        <v>12</v>
      </c>
      <c r="E109" s="45">
        <f>IFERROR(VLOOKUP(C109,'[1]PIVOT ASL 8'!$A$6:$M$112,9,FALSE),"0")</f>
        <v>1322070.5653996984</v>
      </c>
      <c r="F109" s="43"/>
      <c r="G109" s="50"/>
      <c r="H109" s="43"/>
      <c r="I109" s="50"/>
      <c r="J109" s="43"/>
      <c r="K109" s="55"/>
    </row>
    <row r="110" spans="1:11">
      <c r="A110" s="32" t="s">
        <v>19</v>
      </c>
      <c r="B110" s="11" t="s">
        <v>61</v>
      </c>
      <c r="C110" s="16" t="s">
        <v>64</v>
      </c>
      <c r="D110" s="37" t="str">
        <f>IFERROR(VLOOKUP(C110,'[1]PIVOT ASL 8'!$A$6:$M$112,8,FALSE),"0")</f>
        <v>0</v>
      </c>
      <c r="E110" s="45" t="str">
        <f>IFERROR(VLOOKUP(C110,'[1]PIVOT ASL 8'!$A$6:$M$112,9,FALSE),"0")</f>
        <v>0</v>
      </c>
      <c r="F110" s="43"/>
      <c r="G110" s="51"/>
      <c r="H110" s="43"/>
      <c r="I110" s="51"/>
      <c r="J110" s="43"/>
      <c r="K110" s="56"/>
    </row>
    <row r="111" spans="1:11">
      <c r="A111" s="32" t="s">
        <v>19</v>
      </c>
      <c r="B111" s="11" t="s">
        <v>61</v>
      </c>
      <c r="C111" s="12" t="s">
        <v>63</v>
      </c>
      <c r="D111" s="37">
        <f>IFERROR(VLOOKUP(C111,'[1]PIVOT ASL 8'!$A$6:$M$112,8,FALSE),"0")</f>
        <v>10</v>
      </c>
      <c r="E111" s="45">
        <f>IFERROR(VLOOKUP(C111,'[1]PIVOT ASL 8'!$A$6:$M$112,9,FALSE),"0")</f>
        <v>1101725.4711664154</v>
      </c>
      <c r="F111" s="43"/>
      <c r="G111" s="51"/>
      <c r="H111" s="43"/>
      <c r="I111" s="51"/>
      <c r="J111" s="43"/>
      <c r="K111" s="56"/>
    </row>
    <row r="112" spans="1:11">
      <c r="A112" s="32" t="s">
        <v>19</v>
      </c>
      <c r="B112" s="11" t="s">
        <v>61</v>
      </c>
      <c r="C112" s="12" t="s">
        <v>62</v>
      </c>
      <c r="D112" s="37">
        <f>IFERROR(VLOOKUP(C112,'[1]PIVOT ASL 8'!$A$6:$M$112,8,FALSE),"0")</f>
        <v>11</v>
      </c>
      <c r="E112" s="45">
        <f>IFERROR(VLOOKUP(C112,'[1]PIVOT ASL 8'!$A$6:$M$112,9,FALSE),"0")</f>
        <v>1211898.018283057</v>
      </c>
      <c r="F112" s="43"/>
      <c r="G112" s="51"/>
      <c r="H112" s="43"/>
      <c r="I112" s="51"/>
      <c r="J112" s="43"/>
      <c r="K112" s="56"/>
    </row>
    <row r="113" spans="1:11">
      <c r="A113" s="32" t="s">
        <v>19</v>
      </c>
      <c r="B113" s="11" t="s">
        <v>61</v>
      </c>
      <c r="C113" s="12" t="s">
        <v>60</v>
      </c>
      <c r="D113" s="37">
        <f>IFERROR(VLOOKUP(C113,'[1]PIVOT ASL 8'!$A$6:$M$112,8,FALSE),"0")</f>
        <v>21</v>
      </c>
      <c r="E113" s="45">
        <f>IFERROR(VLOOKUP(C113,'[1]PIVOT ASL 8'!$A$6:$M$112,9,FALSE),"0")</f>
        <v>2313623.4894494712</v>
      </c>
      <c r="F113" s="43"/>
      <c r="G113" s="50"/>
      <c r="H113" s="43"/>
      <c r="I113" s="50"/>
      <c r="J113" s="43"/>
      <c r="K113" s="55"/>
    </row>
    <row r="114" spans="1:11">
      <c r="A114" s="58" t="s">
        <v>146</v>
      </c>
      <c r="B114" s="59"/>
      <c r="C114" s="59"/>
      <c r="D114" s="37">
        <f>SUM(D12+D13+D14+D15+D16+D17+D18+D19+D20+D21+D22+D23+D24+D25+D26+D27+D28+D29+D30+D31+D32+D33+D34+D35+D36+D52+D53+D54+D55+D56+D57+D61+D62+D63+D64+D65+D66+D67+D68+D69+D70+D71+D72+D73+D74+D75+D76+D77+D78+D79+D80+D81+D82+D83+D84+D85+D86+D87+D88+D89+D90+D91+D92+D93+D94+D95+D96+D97+D98+D99+D100+D101+D102+D103+D104+D105+D106+D107+D108+D109+D110+D111+D112+D113)</f>
        <v>2750</v>
      </c>
      <c r="E114" s="45">
        <f>SUM(E12+E13+E14+E15+E16+E17+E18+E19+E20+E21+E22+E23+E24+E25+E26+E27+E28+E29+E30+E31+E32+E33+E34+E35+E36+E52+E53+E54+E55+E56+E57+E61+E62+E63+E64+E65+E66+E67+E68+E69+E70+E71+E72+E73+E74+E75+E76+E77+E78+E79+E80+E81+E82+E83+E84+E85+E86+E87+E88+E89+E90+E91+E92+E93+E94+E95+E96+E97+E98+E99+E100+E101+E102+E103+E104+E105+E106+E107+E108+E109+E110+E111+E112+E113)</f>
        <v>172974018.06605205</v>
      </c>
      <c r="F114" s="43">
        <v>131</v>
      </c>
      <c r="G114" s="50">
        <v>9148350.7126282062</v>
      </c>
      <c r="H114" s="43">
        <v>184</v>
      </c>
      <c r="I114" s="50">
        <v>7926777.9428522568</v>
      </c>
      <c r="J114" s="43">
        <v>6</v>
      </c>
      <c r="K114" s="55">
        <v>637804.08649937192</v>
      </c>
    </row>
    <row r="115" spans="1:11" ht="30" customHeight="1">
      <c r="A115" s="58" t="s">
        <v>147</v>
      </c>
      <c r="B115" s="59"/>
      <c r="C115" s="59"/>
      <c r="D115" s="37">
        <f>+D9+D10+D11+D50+D51</f>
        <v>5</v>
      </c>
      <c r="E115" s="45">
        <f>+E9+E10+E11+E50+E51</f>
        <v>284975.56653173338</v>
      </c>
      <c r="F115" s="43"/>
      <c r="G115" s="50"/>
      <c r="H115" s="43"/>
      <c r="I115" s="50"/>
      <c r="J115" s="43"/>
      <c r="K115" s="55"/>
    </row>
    <row r="116" spans="1:11">
      <c r="A116" s="58" t="s">
        <v>148</v>
      </c>
      <c r="B116" s="59"/>
      <c r="C116" s="59"/>
      <c r="D116" s="37">
        <f>+D37+D38+D39+D40+D41+D42+D43+D44+D45+D46+D47+D48+D58+D59+D60</f>
        <v>510</v>
      </c>
      <c r="E116" s="45">
        <f>+E37+E38+E39+E40+E41+E42+E43+E44+E45+E46+E47+E48+E58+E59+E60</f>
        <v>16483806.54734223</v>
      </c>
      <c r="F116" s="43">
        <v>19</v>
      </c>
      <c r="G116" s="51">
        <v>597282.16189936886</v>
      </c>
      <c r="H116" s="43">
        <v>146</v>
      </c>
      <c r="I116" s="51">
        <v>4628995.4297921769</v>
      </c>
      <c r="J116" s="43">
        <v>7</v>
      </c>
      <c r="K116" s="56">
        <v>221938.13704483051</v>
      </c>
    </row>
    <row r="117" spans="1:11" ht="30" customHeight="1">
      <c r="A117" s="58" t="s">
        <v>149</v>
      </c>
      <c r="B117" s="59"/>
      <c r="C117" s="59"/>
      <c r="D117" s="37">
        <f>+D3+D4+D5+D6+D7+D8+D49</f>
        <v>186</v>
      </c>
      <c r="E117" s="45">
        <f>+E3+E4+E5+E6+E7+E8+E49</f>
        <v>6523280.6213914622</v>
      </c>
      <c r="F117" s="43">
        <v>36</v>
      </c>
      <c r="G117" s="51">
        <v>1271407.6189649352</v>
      </c>
      <c r="H117" s="43">
        <v>38</v>
      </c>
      <c r="I117" s="51">
        <v>1342041.3755740984</v>
      </c>
      <c r="J117" s="43">
        <v>2</v>
      </c>
      <c r="K117" s="56">
        <v>70633.756609163043</v>
      </c>
    </row>
    <row r="118" spans="1:11" ht="30" customHeight="1">
      <c r="A118" s="58" t="s">
        <v>150</v>
      </c>
      <c r="B118" s="59"/>
      <c r="C118" s="59"/>
      <c r="D118" s="37">
        <f>D3+D4+D5+D6+D7+D8+D9+D10+D11+D12+D13+D14+D15+D16+D17+D18+D19+D20+D21+D22+D23+D24+D25+D26+D27+D28+D29+D30+D31+D32+D33+D34+D35+D36+D37+D38+D39+D40+D41+D42+D43+D44+D45+D46+D47+D48</f>
        <v>2532</v>
      </c>
      <c r="E118" s="45">
        <f>E3+E4+E5+E6+E7+E8+E9+E10+E11+E12+E13+E14+E15+E16+E17+E18+E19+E20+E21+E22+E23+E24+E25+E26+E27+E28+E29+E30+E31+E32+E33+E34+E35+E36+E37+E38+E39+E40+E41+E42+E43+E44+E45+E46+E47+E48</f>
        <v>98082991.25012432</v>
      </c>
      <c r="F118" s="43">
        <v>129</v>
      </c>
      <c r="G118" s="51">
        <v>4899823.681247279</v>
      </c>
      <c r="H118" s="43">
        <v>360</v>
      </c>
      <c r="I118" s="51">
        <v>13202283.940889291</v>
      </c>
      <c r="J118" s="43">
        <v>9</v>
      </c>
      <c r="K118" s="56">
        <v>292571.89365399355</v>
      </c>
    </row>
    <row r="119" spans="1:11" ht="30" customHeight="1">
      <c r="A119" s="58" t="s">
        <v>151</v>
      </c>
      <c r="B119" s="59"/>
      <c r="C119" s="59"/>
      <c r="D119" s="37">
        <f>+D120-D118</f>
        <v>919</v>
      </c>
      <c r="E119" s="45">
        <f>+E120-E118</f>
        <v>98183089.551193163</v>
      </c>
      <c r="F119" s="43">
        <v>50</v>
      </c>
      <c r="G119" s="51">
        <v>5508627.3558320776</v>
      </c>
      <c r="H119" s="43"/>
      <c r="I119" s="51"/>
      <c r="J119" s="43">
        <v>5</v>
      </c>
      <c r="K119" s="56">
        <v>550862.73558320769</v>
      </c>
    </row>
    <row r="120" spans="1:11" ht="15.75" thickBot="1">
      <c r="A120" s="60" t="s">
        <v>152</v>
      </c>
      <c r="B120" s="61"/>
      <c r="C120" s="61"/>
      <c r="D120" s="82">
        <f>+D117+D116+D115+D114</f>
        <v>3451</v>
      </c>
      <c r="E120" s="83">
        <f>+E117+E116+E115+E114</f>
        <v>196266080.80131748</v>
      </c>
      <c r="F120" s="84">
        <v>186</v>
      </c>
      <c r="G120" s="85">
        <v>11017040.493492505</v>
      </c>
      <c r="H120" s="84">
        <v>368</v>
      </c>
      <c r="I120" s="85">
        <v>13897814.748218603</v>
      </c>
      <c r="J120" s="84">
        <v>15</v>
      </c>
      <c r="K120" s="86">
        <v>930375.98015336553</v>
      </c>
    </row>
    <row r="121" spans="1:11" ht="30.75" customHeight="1">
      <c r="A121" s="62" t="s">
        <v>157</v>
      </c>
      <c r="B121" s="62"/>
      <c r="C121" s="62"/>
      <c r="D121" s="63"/>
      <c r="E121" s="63"/>
      <c r="F121" s="64"/>
      <c r="I121" s="44"/>
    </row>
    <row r="122" spans="1:11" ht="94.5" customHeight="1">
      <c r="A122" s="57" t="s">
        <v>159</v>
      </c>
      <c r="B122" s="57"/>
      <c r="C122" s="57"/>
      <c r="D122" s="57"/>
      <c r="E122" s="57"/>
      <c r="F122" s="57"/>
      <c r="G122" s="57"/>
      <c r="H122" s="57"/>
      <c r="I122" s="57"/>
      <c r="J122" s="57"/>
      <c r="K122" s="57"/>
    </row>
  </sheetData>
  <mergeCells count="8">
    <mergeCell ref="A116:C116"/>
    <mergeCell ref="A117:C117"/>
    <mergeCell ref="A118:C118"/>
    <mergeCell ref="A119:C119"/>
    <mergeCell ref="A120:C120"/>
    <mergeCell ref="A122:K122"/>
    <mergeCell ref="A114:C114"/>
    <mergeCell ref="A115:C115"/>
  </mergeCells>
  <printOptions horizontalCentered="1" verticalCentered="1"/>
  <pageMargins left="0.70866141732283472" right="0.70866141732283472" top="0.47244094488188981" bottom="0.74803149606299213" header="0.31496062992125984" footer="0.31496062992125984"/>
  <pageSetup paperSize="8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Foglio3</vt:lpstr>
      <vt:lpstr>Foglio1</vt:lpstr>
      <vt:lpstr>Foglio1!Area_stampa</vt:lpstr>
      <vt:lpstr>Foglio3!Area_stampa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Frau</dc:creator>
  <cp:lastModifiedBy>855918biancu</cp:lastModifiedBy>
  <cp:lastPrinted>2022-06-29T15:37:32Z</cp:lastPrinted>
  <dcterms:created xsi:type="dcterms:W3CDTF">2022-06-29T10:50:26Z</dcterms:created>
  <dcterms:modified xsi:type="dcterms:W3CDTF">2022-06-29T15:38:02Z</dcterms:modified>
</cp:coreProperties>
</file>